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1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updateLinks="never" codeName="ThisWorkbook" defaultThemeVersion="124226"/>
  <mc:AlternateContent xmlns:mc="http://schemas.openxmlformats.org/markup-compatibility/2006">
    <mc:Choice Requires="x15">
      <x15ac:absPath xmlns:x15ac="http://schemas.microsoft.com/office/spreadsheetml/2010/11/ac" url="C:\Users\u00bxla\Downloads\"/>
    </mc:Choice>
  </mc:AlternateContent>
  <xr:revisionPtr revIDLastSave="0" documentId="8_{F0ADF1CC-0212-48AC-B109-A5737097DA64}" xr6:coauthVersionLast="34" xr6:coauthVersionMax="34" xr10:uidLastSave="{00000000-0000-0000-0000-000000000000}"/>
  <bookViews>
    <workbookView xWindow="-120" yWindow="-120" windowWidth="29040" windowHeight="15990" tabRatio="836" activeTab="10" xr2:uid="{00000000-000D-0000-FFFF-FFFF00000000}"/>
  </bookViews>
  <sheets>
    <sheet name="Instructions" sheetId="26" r:id="rId1"/>
    <sheet name="Cover" sheetId="32" r:id="rId2"/>
    <sheet name="Open-Closing meeting" sheetId="35" r:id="rId3"/>
    <sheet name="Pre-Audit" sheetId="29" r:id="rId4"/>
    <sheet name="Scoring " sheetId="16" r:id="rId5"/>
    <sheet name="B Rep." sheetId="17" r:id="rId6"/>
    <sheet name="C Rep." sheetId="18" r:id="rId7"/>
    <sheet name=" Audit Notes" sheetId="19" r:id="rId8"/>
    <sheet name="Product Audit " sheetId="23" r:id="rId9"/>
    <sheet name="DCP Question Summary" sheetId="20" r:id="rId10"/>
    <sheet name="Dynamic CP Audit" sheetId="10" r:id="rId11"/>
    <sheet name="CA Request" sheetId="33" r:id="rId12"/>
    <sheet name="Revision History" sheetId="28" r:id="rId13"/>
    <sheet name="CA Request Example" sheetId="34" r:id="rId14"/>
  </sheets>
  <definedNames>
    <definedName name="_xlnm.Print_Area" localSheetId="7">' Audit Notes'!$A$1:$AF$44</definedName>
    <definedName name="_xlnm.Print_Area" localSheetId="5">'B Rep.'!$A$1:$AN$22</definedName>
    <definedName name="_xlnm.Print_Area" localSheetId="6">'C Rep.'!$A$1:$AP$57</definedName>
    <definedName name="_xlnm.Print_Area" localSheetId="11">'CA Request'!$A$1:$I$62</definedName>
    <definedName name="_xlnm.Print_Area" localSheetId="9">'DCP Question Summary'!$A$1:$BI$73</definedName>
    <definedName name="_xlnm.Print_Area" localSheetId="10">'Dynamic CP Audit'!$A$1:$L$40</definedName>
    <definedName name="_xlnm.Print_Area" localSheetId="0">Instructions!$A$1:$L$205</definedName>
    <definedName name="_xlnm.Print_Area" localSheetId="2">'Open-Closing meeting'!$A$1:$J$40</definedName>
    <definedName name="_xlnm.Print_Area" localSheetId="3">'Pre-Audit'!$A$1:$L$58</definedName>
    <definedName name="_xlnm.Print_Area" localSheetId="8">'Product Audit '!$A$1:$I$31</definedName>
    <definedName name="_xlnm.Print_Area" localSheetId="4">'Scoring '!$A$1:$AF$22</definedName>
    <definedName name="_xlnm.Print_Titles" localSheetId="10">'Dynamic CP Audit'!$1:$6</definedName>
    <definedName name="_xlnm.Print_Titles" localSheetId="8">'Product Audit '!$1:$6</definedName>
  </definedNames>
  <calcPr calcId="179017"/>
</workbook>
</file>

<file path=xl/calcChain.xml><?xml version="1.0" encoding="utf-8"?>
<calcChain xmlns="http://schemas.openxmlformats.org/spreadsheetml/2006/main">
  <c r="C2" i="35" l="1"/>
  <c r="D5" i="16" l="1"/>
  <c r="K28" i="20" l="1"/>
  <c r="J20" i="20"/>
  <c r="G4" i="10" l="1"/>
  <c r="G3" i="10"/>
  <c r="G2" i="10"/>
  <c r="G1" i="10"/>
  <c r="D4" i="23"/>
  <c r="D3" i="23"/>
  <c r="D2" i="23"/>
  <c r="D1" i="23"/>
  <c r="V6" i="19"/>
  <c r="U5" i="19"/>
  <c r="E6" i="19"/>
  <c r="E5" i="19"/>
  <c r="AE6" i="18"/>
  <c r="AE5" i="18"/>
  <c r="F6" i="18"/>
  <c r="F5" i="18"/>
  <c r="W7" i="17"/>
  <c r="X6" i="17"/>
  <c r="E7" i="17"/>
  <c r="F6" i="17"/>
  <c r="W6" i="16"/>
  <c r="X5" i="16"/>
  <c r="D6" i="16"/>
  <c r="A1" i="26"/>
  <c r="J11" i="35" l="1"/>
  <c r="D11" i="35"/>
  <c r="D10" i="35"/>
  <c r="D9" i="35"/>
  <c r="I7" i="35"/>
  <c r="D7" i="35"/>
  <c r="C3" i="35"/>
  <c r="Z36" i="10"/>
  <c r="AA36" i="10"/>
  <c r="Z32" i="10"/>
  <c r="AA32" i="10"/>
  <c r="E1" i="10"/>
  <c r="A68" i="20"/>
  <c r="A27" i="20"/>
  <c r="A17" i="20"/>
  <c r="A3" i="20"/>
  <c r="X32" i="10" l="1"/>
  <c r="W32" i="10"/>
  <c r="V32" i="10"/>
  <c r="U32" i="10"/>
  <c r="T32" i="10"/>
  <c r="S32" i="10"/>
  <c r="X36" i="10"/>
  <c r="W36" i="10"/>
  <c r="V36" i="10"/>
  <c r="U36" i="10"/>
  <c r="T36" i="10"/>
  <c r="S36" i="10"/>
  <c r="AA14" i="10"/>
  <c r="Z14" i="10"/>
  <c r="X14" i="10"/>
  <c r="W14" i="10"/>
  <c r="V14" i="10"/>
  <c r="U14" i="10"/>
  <c r="T14" i="10"/>
  <c r="S14" i="10"/>
  <c r="K65" i="20"/>
  <c r="K67" i="20"/>
  <c r="J65" i="20"/>
  <c r="J67" i="20"/>
  <c r="K11" i="20"/>
  <c r="K16" i="20"/>
  <c r="J11" i="20"/>
  <c r="J16" i="20"/>
  <c r="P36" i="10"/>
  <c r="P32" i="10"/>
  <c r="P14" i="10"/>
  <c r="K17" i="20"/>
  <c r="K20" i="20"/>
  <c r="K25" i="20"/>
  <c r="K26" i="20"/>
  <c r="K27" i="20"/>
  <c r="K29" i="20"/>
  <c r="K35" i="20"/>
  <c r="K39" i="20"/>
  <c r="K40" i="20"/>
  <c r="K44" i="20"/>
  <c r="K48" i="20"/>
  <c r="K51" i="20"/>
  <c r="K52" i="20"/>
  <c r="K55" i="20"/>
  <c r="K57" i="20"/>
  <c r="K59" i="20"/>
  <c r="K68" i="20"/>
  <c r="K70" i="20"/>
  <c r="K73" i="20"/>
  <c r="K7" i="20"/>
  <c r="K6" i="20"/>
  <c r="K5" i="20"/>
  <c r="K4" i="20"/>
  <c r="K3" i="20"/>
  <c r="J70" i="20"/>
  <c r="J68" i="20"/>
  <c r="J39" i="20"/>
  <c r="J40" i="20"/>
  <c r="J44" i="20"/>
  <c r="J48" i="20"/>
  <c r="J51" i="20"/>
  <c r="J52" i="20"/>
  <c r="J55" i="20"/>
  <c r="J57" i="20"/>
  <c r="J59" i="20"/>
  <c r="J62" i="20"/>
  <c r="J26" i="20"/>
  <c r="J25" i="20"/>
  <c r="J17" i="20"/>
  <c r="J6" i="20"/>
  <c r="J7" i="20"/>
  <c r="J4" i="20"/>
  <c r="J5" i="20"/>
  <c r="X40" i="10"/>
  <c r="W40" i="10"/>
  <c r="V40" i="10"/>
  <c r="U40" i="10"/>
  <c r="T40" i="10"/>
  <c r="S40" i="10"/>
  <c r="P40" i="10"/>
  <c r="X24" i="10"/>
  <c r="W24" i="10"/>
  <c r="V24" i="10"/>
  <c r="U24" i="10"/>
  <c r="T24" i="10"/>
  <c r="S24" i="10"/>
  <c r="P24" i="10"/>
  <c r="S23" i="10"/>
  <c r="AA40" i="10"/>
  <c r="Z40" i="10"/>
  <c r="AA39" i="10"/>
  <c r="Z39" i="10"/>
  <c r="AA38" i="10"/>
  <c r="Z38" i="10"/>
  <c r="AA35" i="10"/>
  <c r="Z35" i="10"/>
  <c r="AA34" i="10"/>
  <c r="Z34" i="10"/>
  <c r="AA33" i="10"/>
  <c r="Z33" i="10"/>
  <c r="X30" i="10"/>
  <c r="W30" i="10"/>
  <c r="V30" i="10"/>
  <c r="U30" i="10"/>
  <c r="T30" i="10"/>
  <c r="S30" i="10"/>
  <c r="P30" i="10"/>
  <c r="AA31" i="10"/>
  <c r="Z31" i="10"/>
  <c r="AA30" i="10"/>
  <c r="Z30" i="10"/>
  <c r="AA29" i="10"/>
  <c r="Z29" i="10"/>
  <c r="AA28" i="10"/>
  <c r="Z28" i="10"/>
  <c r="AA27" i="10"/>
  <c r="Z27" i="10"/>
  <c r="AA26" i="10"/>
  <c r="Z26" i="10"/>
  <c r="AA25" i="10"/>
  <c r="Z25" i="10"/>
  <c r="AA24" i="10"/>
  <c r="Z24" i="10"/>
  <c r="AA23" i="10"/>
  <c r="Z23" i="10"/>
  <c r="AA22" i="10"/>
  <c r="Z22" i="10"/>
  <c r="AA21" i="10"/>
  <c r="Z21" i="10"/>
  <c r="AA19" i="10"/>
  <c r="Z19" i="10"/>
  <c r="AA18" i="10"/>
  <c r="Z18" i="10"/>
  <c r="AA17" i="10"/>
  <c r="Z17" i="10"/>
  <c r="AA16" i="10"/>
  <c r="Z16" i="10"/>
  <c r="AA13" i="10"/>
  <c r="Z13" i="10"/>
  <c r="AA12" i="10"/>
  <c r="Z12" i="10"/>
  <c r="P9" i="10"/>
  <c r="S9" i="10"/>
  <c r="T9" i="10"/>
  <c r="U9" i="10"/>
  <c r="V9" i="10"/>
  <c r="W9" i="10"/>
  <c r="X9" i="10"/>
  <c r="Z9" i="10"/>
  <c r="AA9" i="10"/>
  <c r="P10" i="10"/>
  <c r="S10" i="10"/>
  <c r="T10" i="10"/>
  <c r="U10" i="10"/>
  <c r="V10" i="10"/>
  <c r="W10" i="10"/>
  <c r="X10" i="10"/>
  <c r="Z10" i="10"/>
  <c r="AA10" i="10"/>
  <c r="P11" i="10"/>
  <c r="S11" i="10"/>
  <c r="T11" i="10"/>
  <c r="U11" i="10"/>
  <c r="V11" i="10"/>
  <c r="W11" i="10"/>
  <c r="X11" i="10"/>
  <c r="Z11" i="10"/>
  <c r="AA11" i="10"/>
  <c r="P19" i="10"/>
  <c r="S19" i="10"/>
  <c r="T19" i="10"/>
  <c r="U19" i="10"/>
  <c r="V19" i="10"/>
  <c r="W19" i="10"/>
  <c r="X19" i="10"/>
  <c r="N16" i="17"/>
  <c r="N15" i="17"/>
  <c r="N14" i="17"/>
  <c r="N13" i="17"/>
  <c r="X31" i="10"/>
  <c r="W31" i="10"/>
  <c r="V31" i="10"/>
  <c r="U31" i="10"/>
  <c r="T31" i="10"/>
  <c r="S31" i="10"/>
  <c r="P31" i="10"/>
  <c r="AC30" i="10" l="1"/>
  <c r="AC31" i="10"/>
  <c r="AC36" i="10"/>
  <c r="AC14" i="10"/>
  <c r="AC40" i="10"/>
  <c r="AC32" i="10"/>
  <c r="AC24" i="10"/>
  <c r="AC19" i="10"/>
  <c r="R40" i="10"/>
  <c r="Q40" i="10" s="1"/>
  <c r="N24" i="18" s="1"/>
  <c r="R14" i="10"/>
  <c r="Q14" i="10" s="1"/>
  <c r="R12" i="18" s="1"/>
  <c r="R30" i="10"/>
  <c r="Q30" i="10" s="1"/>
  <c r="U20" i="18" s="1"/>
  <c r="R24" i="10"/>
  <c r="Q24" i="10" s="1"/>
  <c r="O20" i="18" s="1"/>
  <c r="R32" i="10"/>
  <c r="Q32" i="10" s="1"/>
  <c r="W20" i="18" s="1"/>
  <c r="AC11" i="10"/>
  <c r="AC10" i="10"/>
  <c r="R11" i="10"/>
  <c r="Q11" i="10" s="1"/>
  <c r="O12" i="18" s="1"/>
  <c r="AC9" i="10"/>
  <c r="R9" i="10"/>
  <c r="Q9" i="10" s="1"/>
  <c r="M12" i="18" s="1"/>
  <c r="R36" i="10"/>
  <c r="Q36" i="10" s="1"/>
  <c r="AA20" i="18" s="1"/>
  <c r="R10" i="10"/>
  <c r="Q10" i="10" s="1"/>
  <c r="N12" i="18" s="1"/>
  <c r="R19" i="10"/>
  <c r="Q19" i="10" s="1"/>
  <c r="O16" i="18" s="1"/>
  <c r="R31" i="10"/>
  <c r="Q31" i="10" s="1"/>
  <c r="V20" i="18" s="1"/>
  <c r="X34" i="10" l="1"/>
  <c r="X35" i="10"/>
  <c r="X27" i="10"/>
  <c r="X28" i="10"/>
  <c r="X29" i="10"/>
  <c r="X22" i="10"/>
  <c r="X23" i="10"/>
  <c r="X25" i="10"/>
  <c r="X18" i="10"/>
  <c r="X17" i="10"/>
  <c r="X16" i="10"/>
  <c r="X39" i="10"/>
  <c r="X38" i="10"/>
  <c r="X33" i="10"/>
  <c r="X26" i="10"/>
  <c r="X21" i="10"/>
  <c r="X12" i="10"/>
  <c r="X13" i="10"/>
  <c r="X8" i="10"/>
  <c r="Z8" i="10"/>
  <c r="AA8" i="10"/>
  <c r="S27" i="10"/>
  <c r="L4" i="10" l="1"/>
  <c r="K4" i="10"/>
  <c r="J4" i="10"/>
  <c r="I4" i="10"/>
  <c r="H4" i="10"/>
  <c r="J35" i="20"/>
  <c r="J29" i="20"/>
  <c r="J27" i="20"/>
  <c r="B13" i="17"/>
  <c r="W37" i="10"/>
  <c r="V37" i="10"/>
  <c r="U37" i="10"/>
  <c r="T37" i="10"/>
  <c r="S37" i="10"/>
  <c r="J3" i="20"/>
  <c r="P27" i="10"/>
  <c r="T27" i="10"/>
  <c r="U27" i="10"/>
  <c r="V27" i="10"/>
  <c r="W27" i="10"/>
  <c r="P28" i="10"/>
  <c r="S28" i="10"/>
  <c r="T28" i="10"/>
  <c r="U28" i="10"/>
  <c r="V28" i="10"/>
  <c r="W28" i="10"/>
  <c r="P29" i="10"/>
  <c r="S29" i="10"/>
  <c r="T29" i="10"/>
  <c r="U29" i="10"/>
  <c r="V29" i="10"/>
  <c r="W29" i="10"/>
  <c r="P33" i="10"/>
  <c r="S33" i="10"/>
  <c r="T33" i="10"/>
  <c r="U33" i="10"/>
  <c r="V33" i="10"/>
  <c r="W33" i="10"/>
  <c r="P34" i="10"/>
  <c r="S34" i="10"/>
  <c r="T34" i="10"/>
  <c r="U34" i="10"/>
  <c r="V34" i="10"/>
  <c r="W34" i="10"/>
  <c r="P35" i="10"/>
  <c r="S35" i="10"/>
  <c r="T35" i="10"/>
  <c r="U35" i="10"/>
  <c r="V35" i="10"/>
  <c r="W35" i="10"/>
  <c r="P38" i="10"/>
  <c r="S38" i="10"/>
  <c r="T38" i="10"/>
  <c r="U38" i="10"/>
  <c r="V38" i="10"/>
  <c r="W38" i="10"/>
  <c r="P39" i="10"/>
  <c r="S39" i="10"/>
  <c r="T39" i="10"/>
  <c r="U39" i="10"/>
  <c r="V39" i="10"/>
  <c r="W39" i="10"/>
  <c r="W26" i="10"/>
  <c r="V26" i="10"/>
  <c r="U26" i="10"/>
  <c r="T26" i="10"/>
  <c r="S26" i="10"/>
  <c r="P26" i="10"/>
  <c r="P22" i="10"/>
  <c r="S22" i="10"/>
  <c r="T22" i="10"/>
  <c r="U22" i="10"/>
  <c r="V22" i="10"/>
  <c r="W22" i="10"/>
  <c r="P23" i="10"/>
  <c r="T23" i="10"/>
  <c r="U23" i="10"/>
  <c r="V23" i="10"/>
  <c r="W23" i="10"/>
  <c r="P25" i="10"/>
  <c r="S25" i="10"/>
  <c r="T25" i="10"/>
  <c r="U25" i="10"/>
  <c r="V25" i="10"/>
  <c r="W25" i="10"/>
  <c r="W21" i="10"/>
  <c r="V21" i="10"/>
  <c r="U21" i="10"/>
  <c r="T21" i="10"/>
  <c r="S21" i="10"/>
  <c r="P21" i="10"/>
  <c r="W20" i="10"/>
  <c r="V20" i="10"/>
  <c r="U20" i="10"/>
  <c r="T20" i="10"/>
  <c r="S20" i="10"/>
  <c r="W15" i="10"/>
  <c r="V15" i="10"/>
  <c r="U15" i="10"/>
  <c r="T15" i="10"/>
  <c r="S15" i="10"/>
  <c r="W7" i="10"/>
  <c r="V7" i="10"/>
  <c r="U7" i="10"/>
  <c r="T7" i="10"/>
  <c r="S7" i="10"/>
  <c r="P16" i="10"/>
  <c r="S16" i="10"/>
  <c r="T16" i="10"/>
  <c r="U16" i="10"/>
  <c r="V16" i="10"/>
  <c r="W16" i="10"/>
  <c r="P17" i="10"/>
  <c r="S17" i="10"/>
  <c r="T17" i="10"/>
  <c r="U17" i="10"/>
  <c r="V17" i="10"/>
  <c r="W17" i="10"/>
  <c r="P18" i="10"/>
  <c r="S18" i="10"/>
  <c r="T18" i="10"/>
  <c r="U18" i="10"/>
  <c r="V18" i="10"/>
  <c r="W18" i="10"/>
  <c r="P12" i="10"/>
  <c r="S12" i="10"/>
  <c r="T12" i="10"/>
  <c r="U12" i="10"/>
  <c r="V12" i="10"/>
  <c r="W12" i="10"/>
  <c r="P13" i="10"/>
  <c r="S13" i="10"/>
  <c r="T13" i="10"/>
  <c r="U13" i="10"/>
  <c r="V13" i="10"/>
  <c r="W13" i="10"/>
  <c r="W8" i="10"/>
  <c r="V8" i="10"/>
  <c r="U8" i="10"/>
  <c r="T8" i="10"/>
  <c r="S8" i="10"/>
  <c r="P8" i="10"/>
  <c r="AC27" i="10" l="1"/>
  <c r="AC21" i="10"/>
  <c r="AC39" i="10"/>
  <c r="AC33" i="10"/>
  <c r="AC22" i="10"/>
  <c r="AC17" i="10"/>
  <c r="AC35" i="10"/>
  <c r="AC25" i="10"/>
  <c r="AC18" i="10"/>
  <c r="AC23" i="10"/>
  <c r="AC38" i="10"/>
  <c r="AC34" i="10"/>
  <c r="AC12" i="10"/>
  <c r="AC13" i="10"/>
  <c r="AC26" i="10"/>
  <c r="AC29" i="10"/>
  <c r="AC28" i="10"/>
  <c r="AC16" i="10"/>
  <c r="AC8" i="10"/>
  <c r="C22" i="18"/>
  <c r="B16" i="17"/>
  <c r="B15" i="17"/>
  <c r="C18" i="18"/>
  <c r="B14" i="17"/>
  <c r="C14" i="18"/>
  <c r="R26" i="10"/>
  <c r="Q26" i="10" s="1"/>
  <c r="Q20" i="18" s="1"/>
  <c r="R21" i="10"/>
  <c r="Q21" i="10" s="1"/>
  <c r="L20" i="18" s="1"/>
  <c r="X6" i="10"/>
  <c r="Y6" i="10" s="1"/>
  <c r="L2" i="10"/>
  <c r="R39" i="10"/>
  <c r="Q39" i="10" s="1"/>
  <c r="M24" i="18" s="1"/>
  <c r="R38" i="10"/>
  <c r="Q38" i="10" s="1"/>
  <c r="L24" i="18" s="1"/>
  <c r="R35" i="10"/>
  <c r="Q35" i="10" s="1"/>
  <c r="Z20" i="18" s="1"/>
  <c r="R34" i="10"/>
  <c r="Q34" i="10" s="1"/>
  <c r="Y20" i="18" s="1"/>
  <c r="R33" i="10"/>
  <c r="Q33" i="10" s="1"/>
  <c r="X20" i="18" s="1"/>
  <c r="R29" i="10"/>
  <c r="Q29" i="10" s="1"/>
  <c r="T20" i="18" s="1"/>
  <c r="R28" i="10"/>
  <c r="Q28" i="10" s="1"/>
  <c r="S20" i="18" s="1"/>
  <c r="R27" i="10"/>
  <c r="Q27" i="10" s="1"/>
  <c r="R20" i="18" s="1"/>
  <c r="R25" i="10"/>
  <c r="Q25" i="10" s="1"/>
  <c r="P20" i="18" s="1"/>
  <c r="R23" i="10"/>
  <c r="Q23" i="10" s="1"/>
  <c r="N20" i="18" s="1"/>
  <c r="R22" i="10"/>
  <c r="Q22" i="10" s="1"/>
  <c r="M20" i="18" s="1"/>
  <c r="R18" i="10"/>
  <c r="Q18" i="10" s="1"/>
  <c r="N16" i="18" s="1"/>
  <c r="R17" i="10"/>
  <c r="Q17" i="10" s="1"/>
  <c r="M16" i="18" s="1"/>
  <c r="R16" i="10"/>
  <c r="Q16" i="10" s="1"/>
  <c r="L16" i="18" s="1"/>
  <c r="R13" i="10"/>
  <c r="Q13" i="10" s="1"/>
  <c r="Q12" i="18" s="1"/>
  <c r="R12" i="10"/>
  <c r="Q12" i="10" s="1"/>
  <c r="P12" i="18" s="1"/>
  <c r="R8" i="10"/>
  <c r="C10" i="18"/>
  <c r="A1" i="18"/>
  <c r="AQ16" i="18" l="1"/>
  <c r="AO16" i="18"/>
  <c r="P14" i="17" s="1"/>
  <c r="AQ24" i="18"/>
  <c r="AO24" i="18"/>
  <c r="P16" i="17" s="1"/>
  <c r="AO20" i="18"/>
  <c r="P15" i="17" s="1"/>
  <c r="AQ20" i="18"/>
  <c r="Q8" i="10"/>
  <c r="L12" i="18" s="1"/>
  <c r="AO12" i="18" s="1"/>
  <c r="P13" i="17" s="1"/>
  <c r="L1" i="10"/>
  <c r="P2" i="10" s="1"/>
  <c r="AQ12" i="18" l="1"/>
  <c r="AB42" i="18" s="1"/>
  <c r="AK15" i="17"/>
  <c r="R14" i="17"/>
  <c r="V14" i="17"/>
  <c r="AL14" i="17"/>
  <c r="AD14" i="17"/>
  <c r="AH14" i="17"/>
  <c r="Z14" i="17"/>
  <c r="AJ14" i="17"/>
  <c r="AF14" i="17"/>
  <c r="AB14" i="17"/>
  <c r="X14" i="17"/>
  <c r="T14" i="17"/>
  <c r="AK14" i="17"/>
  <c r="AI14" i="17"/>
  <c r="AG14" i="17"/>
  <c r="AE14" i="17"/>
  <c r="AC14" i="17"/>
  <c r="AA14" i="17"/>
  <c r="Y14" i="17"/>
  <c r="W14" i="17"/>
  <c r="U14" i="17"/>
  <c r="S14" i="17"/>
  <c r="E28" i="32" l="1"/>
  <c r="H28" i="32" s="1"/>
  <c r="U15" i="17"/>
  <c r="AJ15" i="17"/>
  <c r="AC15" i="17"/>
  <c r="AE15" i="17"/>
  <c r="W15" i="17"/>
  <c r="X15" i="17"/>
  <c r="AD15" i="17"/>
  <c r="AG15" i="17"/>
  <c r="Y15" i="17"/>
  <c r="AB15" i="17"/>
  <c r="Z15" i="17"/>
  <c r="AL15" i="17"/>
  <c r="AI15" i="17"/>
  <c r="AA15" i="17"/>
  <c r="S15" i="17"/>
  <c r="AF15" i="17"/>
  <c r="AH15" i="17"/>
  <c r="T15" i="17"/>
  <c r="R15" i="17"/>
  <c r="V15" i="17"/>
  <c r="R13" i="17"/>
  <c r="AK16" i="17"/>
  <c r="AG16" i="17"/>
  <c r="AC16" i="17"/>
  <c r="Y16" i="17"/>
  <c r="U16" i="17"/>
  <c r="AL16" i="17"/>
  <c r="AJ16" i="17"/>
  <c r="AH16" i="17"/>
  <c r="AF16" i="17"/>
  <c r="AD16" i="17"/>
  <c r="AB16" i="17"/>
  <c r="Z16" i="17"/>
  <c r="X16" i="17"/>
  <c r="V16" i="17"/>
  <c r="T16" i="17"/>
  <c r="R16" i="17"/>
  <c r="AI16" i="17"/>
  <c r="AE16" i="17"/>
  <c r="AA16" i="17"/>
  <c r="W16" i="17"/>
  <c r="S16" i="17"/>
  <c r="AK13" i="17" l="1"/>
  <c r="AI13" i="17"/>
  <c r="AG13" i="17"/>
  <c r="AE13" i="17"/>
  <c r="AC13" i="17"/>
  <c r="AA13" i="17"/>
  <c r="Y13" i="17"/>
  <c r="W13" i="17"/>
  <c r="U13" i="17"/>
  <c r="S13" i="17"/>
  <c r="AL13" i="17"/>
  <c r="AJ13" i="17"/>
  <c r="AH13" i="17"/>
  <c r="AF13" i="17"/>
  <c r="AD13" i="17"/>
  <c r="AB13" i="17"/>
  <c r="Z13" i="17"/>
  <c r="X13" i="17"/>
  <c r="V13" i="17"/>
  <c r="T13" i="17"/>
</calcChain>
</file>

<file path=xl/sharedStrings.xml><?xml version="1.0" encoding="utf-8"?>
<sst xmlns="http://schemas.openxmlformats.org/spreadsheetml/2006/main" count="598" uniqueCount="464">
  <si>
    <t>2.3</t>
  </si>
  <si>
    <t>2.4</t>
  </si>
  <si>
    <t>3.1</t>
  </si>
  <si>
    <t>3.2</t>
  </si>
  <si>
    <t>3.3</t>
  </si>
  <si>
    <t>3.4</t>
  </si>
  <si>
    <t>4.3</t>
  </si>
  <si>
    <t>4.4</t>
  </si>
  <si>
    <t>4.5</t>
  </si>
  <si>
    <t>6.1.1</t>
  </si>
  <si>
    <t>6.1.2</t>
  </si>
  <si>
    <t>6.1.3</t>
  </si>
  <si>
    <t>6.1.4</t>
  </si>
  <si>
    <t>6.1.5</t>
  </si>
  <si>
    <t>6.2.4</t>
  </si>
  <si>
    <t>6.2.5</t>
  </si>
  <si>
    <t>6.3.4</t>
  </si>
  <si>
    <t>MWM Description</t>
  </si>
  <si>
    <t>Foi realizada para a aprovação da série uma pré-produção sob condições de série (lote de PPAP)?
Has a pre-production run been carried out prior to full scale production, under full scale production conditions?</t>
  </si>
  <si>
    <t>Encontram-se disponíveis as aprovações necessárias para os produtos de série fornecidos, sendo aplicadas as medidas de melhoria necessárias? 
Are the necessary releases available for all the supplied products and are the necessary improvement actions converted into practice?</t>
  </si>
  <si>
    <t>Foram atribuídas ao pessoal responsabilidades e competências quanto à supervisão da qualidade do produto e do processo?
Are the personnel responsible for monitoring the product and process quality?</t>
  </si>
  <si>
    <t>O pessoal encontra-se apto a assumir as tarefas e a sua qualificação vem sendo mantida?
Are the employees trained to complete the given tasks and are their qualifications reviewed?</t>
  </si>
  <si>
    <t>Os requisitos da qualidade específicos do produto são atendidos com os equipamentos de produção/ferramental?
Are the product related quality requirements guaranteed using the production equipment/tools?</t>
  </si>
  <si>
    <t>Encontram-se disponíveis os materiais auxiliares necessários para trabalhos de ajustes e regulagem?
Is the appropriate equipment and tooling available to support product changeover?</t>
  </si>
  <si>
    <t>Comments</t>
  </si>
  <si>
    <t>Score</t>
  </si>
  <si>
    <t>Supplier:</t>
  </si>
  <si>
    <t>Date:</t>
  </si>
  <si>
    <t>Question</t>
  </si>
  <si>
    <t>5.2</t>
  </si>
  <si>
    <t>5.3</t>
  </si>
  <si>
    <t>6.2.1</t>
  </si>
  <si>
    <t>6.3.1</t>
  </si>
  <si>
    <t>1.1</t>
  </si>
  <si>
    <t>1.2</t>
  </si>
  <si>
    <t>1.3</t>
  </si>
  <si>
    <t>1.4</t>
  </si>
  <si>
    <t>1.5</t>
  </si>
  <si>
    <t>2.1</t>
  </si>
  <si>
    <t>2.2</t>
  </si>
  <si>
    <t>VDA 6.3</t>
  </si>
  <si>
    <t>Item</t>
  </si>
  <si>
    <t>Responsible</t>
  </si>
  <si>
    <t>90 to 100</t>
  </si>
  <si>
    <t>A</t>
  </si>
  <si>
    <t>80 to less than 90</t>
  </si>
  <si>
    <t>B</t>
  </si>
  <si>
    <t>Less than 80</t>
  </si>
  <si>
    <t>C</t>
  </si>
  <si>
    <t>Elements</t>
  </si>
  <si>
    <t>.1</t>
  </si>
  <si>
    <t>.2</t>
  </si>
  <si>
    <t>.3</t>
  </si>
  <si>
    <t>.4</t>
  </si>
  <si>
    <t>.5</t>
  </si>
  <si>
    <t>.6</t>
  </si>
  <si>
    <t>.7</t>
  </si>
  <si>
    <t>.8</t>
  </si>
  <si>
    <t>.9</t>
  </si>
  <si>
    <t>.10</t>
  </si>
  <si>
    <t>(%)</t>
  </si>
  <si>
    <t>=</t>
  </si>
  <si>
    <t>Questions</t>
  </si>
  <si>
    <t>Classification</t>
  </si>
  <si>
    <t>Report:</t>
  </si>
  <si>
    <t>Assessment Score</t>
  </si>
  <si>
    <r>
      <t>Conformance Level E</t>
    </r>
    <r>
      <rPr>
        <vertAlign val="subscript"/>
        <sz val="10"/>
        <rFont val="Verdana"/>
        <family val="2"/>
      </rPr>
      <t>P</t>
    </r>
    <r>
      <rPr>
        <sz val="10"/>
        <rFont val="Verdana"/>
        <family val="2"/>
      </rPr>
      <t xml:space="preserve"> (%) per groups of products: </t>
    </r>
  </si>
  <si>
    <t>Product Desc.:</t>
  </si>
  <si>
    <t>Assessor:</t>
  </si>
  <si>
    <t>Part number:</t>
  </si>
  <si>
    <t>Lot code:</t>
  </si>
  <si>
    <t>Mfg. date:</t>
  </si>
  <si>
    <t>Result:</t>
  </si>
  <si>
    <t>Product characteristic</t>
  </si>
  <si>
    <t>Gaging / Test Method</t>
  </si>
  <si>
    <t>Nominal</t>
  </si>
  <si>
    <t>Tolerance</t>
  </si>
  <si>
    <t>Measured Value (s)</t>
  </si>
  <si>
    <t>OK / NG</t>
  </si>
  <si>
    <t>Hold Tag:</t>
  </si>
  <si>
    <t>8D or CAR:</t>
  </si>
  <si>
    <t>Supplier Concurrence:</t>
  </si>
  <si>
    <t>Corrective Actions for Minor non-conformances:</t>
  </si>
  <si>
    <t>Points</t>
  </si>
  <si>
    <t>Evaluation of compliance with individual requirements</t>
  </si>
  <si>
    <t>Location:</t>
  </si>
  <si>
    <t>Remedical Action</t>
  </si>
  <si>
    <t>If Remedial Action required:</t>
  </si>
  <si>
    <t>Acceptable</t>
  </si>
  <si>
    <t>Improvement Needed</t>
  </si>
  <si>
    <t>Unacceptable</t>
  </si>
  <si>
    <t>Evaluation</t>
  </si>
  <si>
    <t>Not answered</t>
  </si>
  <si>
    <t>Q.</t>
  </si>
  <si>
    <t>Score Distribution:</t>
  </si>
  <si>
    <t>Answered:</t>
  </si>
  <si>
    <t>Open Questions:</t>
  </si>
  <si>
    <t>Error Checking</t>
  </si>
  <si>
    <t>Conformance level %</t>
  </si>
  <si>
    <t>Errors:</t>
  </si>
  <si>
    <t>Empty</t>
  </si>
  <si>
    <t>Error flag</t>
  </si>
  <si>
    <t>Total</t>
  </si>
  <si>
    <t>Error</t>
  </si>
  <si>
    <r>
      <rPr>
        <b/>
        <sz val="12"/>
        <rFont val="Verdana"/>
        <family val="2"/>
      </rPr>
      <t>Partial</t>
    </r>
    <r>
      <rPr>
        <sz val="12"/>
        <rFont val="Verdana"/>
        <family val="2"/>
      </rPr>
      <t xml:space="preserve"> compliance with requirements; </t>
    </r>
    <r>
      <rPr>
        <b/>
        <sz val="12"/>
        <rFont val="Verdana"/>
        <family val="2"/>
      </rPr>
      <t>more severe</t>
    </r>
    <r>
      <rPr>
        <sz val="12"/>
        <rFont val="Verdana"/>
        <family val="2"/>
      </rPr>
      <t xml:space="preserve"> nonconformities</t>
    </r>
  </si>
  <si>
    <r>
      <rPr>
        <b/>
        <sz val="12"/>
        <rFont val="Verdana"/>
        <family val="2"/>
      </rPr>
      <t>No compliance</t>
    </r>
    <r>
      <rPr>
        <sz val="12"/>
        <rFont val="Verdana"/>
        <family val="2"/>
      </rPr>
      <t xml:space="preserve"> with requirements</t>
    </r>
  </si>
  <si>
    <r>
      <rPr>
        <b/>
        <sz val="12"/>
        <rFont val="Verdana"/>
        <family val="2"/>
      </rPr>
      <t>Predominant compliance</t>
    </r>
    <r>
      <rPr>
        <sz val="12"/>
        <rFont val="Verdana"/>
        <family val="2"/>
      </rPr>
      <t xml:space="preserve"> with requirements, </t>
    </r>
    <r>
      <rPr>
        <b/>
        <sz val="12"/>
        <rFont val="Verdana"/>
        <family val="2"/>
      </rPr>
      <t>minor nonconformities</t>
    </r>
  </si>
  <si>
    <r>
      <rPr>
        <b/>
        <sz val="12"/>
        <rFont val="Verdana"/>
        <family val="2"/>
      </rPr>
      <t>Full</t>
    </r>
    <r>
      <rPr>
        <sz val="12"/>
        <rFont val="Verdana"/>
        <family val="2"/>
      </rPr>
      <t xml:space="preserve"> compliance with requirements</t>
    </r>
  </si>
  <si>
    <r>
      <rPr>
        <b/>
        <sz val="12"/>
        <rFont val="Verdana"/>
        <family val="2"/>
      </rPr>
      <t>Unsatisfactory compliance</t>
    </r>
    <r>
      <rPr>
        <sz val="12"/>
        <rFont val="Verdana"/>
        <family val="2"/>
      </rPr>
      <t xml:space="preserve"> with requirements, </t>
    </r>
    <r>
      <rPr>
        <b/>
        <sz val="12"/>
        <rFont val="Verdana"/>
        <family val="2"/>
      </rPr>
      <t>major</t>
    </r>
    <r>
      <rPr>
        <sz val="12"/>
        <rFont val="Verdana"/>
        <family val="2"/>
      </rPr>
      <t xml:space="preserve"> nonconformities</t>
    </r>
  </si>
  <si>
    <t>Technician:</t>
  </si>
  <si>
    <t>Rev. No.</t>
  </si>
  <si>
    <t>Effective Date</t>
  </si>
  <si>
    <t>Revision History</t>
  </si>
  <si>
    <t>Military Product Audit</t>
  </si>
  <si>
    <t>.11</t>
  </si>
  <si>
    <r>
      <t>E</t>
    </r>
    <r>
      <rPr>
        <sz val="8"/>
        <rFont val="Verdana"/>
        <family val="2"/>
      </rPr>
      <t>1</t>
    </r>
  </si>
  <si>
    <r>
      <t>E</t>
    </r>
    <r>
      <rPr>
        <sz val="8"/>
        <rFont val="Verdana"/>
        <family val="2"/>
      </rPr>
      <t>2</t>
    </r>
  </si>
  <si>
    <r>
      <t>E</t>
    </r>
    <r>
      <rPr>
        <sz val="8"/>
        <rFont val="Verdana"/>
        <family val="2"/>
      </rPr>
      <t>3</t>
    </r>
  </si>
  <si>
    <t>4.1</t>
  </si>
  <si>
    <t>4.2</t>
  </si>
  <si>
    <t>yes</t>
  </si>
  <si>
    <t>no</t>
  </si>
  <si>
    <t>D3</t>
  </si>
  <si>
    <t>D4</t>
  </si>
  <si>
    <t>D5</t>
  </si>
  <si>
    <t>D6</t>
  </si>
  <si>
    <t>D7</t>
  </si>
  <si>
    <t>D8</t>
  </si>
  <si>
    <t>Is progress to closure satisfactory</t>
  </si>
  <si>
    <t>Are there prior closed 8-D's</t>
  </si>
  <si>
    <t>Prism 8-D  History</t>
  </si>
  <si>
    <t>If yes list the 8-D number and identify the step the 8D is at</t>
  </si>
  <si>
    <t>3.5</t>
  </si>
  <si>
    <t>3.6</t>
  </si>
  <si>
    <t>3.7</t>
  </si>
  <si>
    <t>3.8</t>
  </si>
  <si>
    <t>3.9</t>
  </si>
  <si>
    <t>3.10</t>
  </si>
  <si>
    <t>3.11</t>
  </si>
  <si>
    <t>3.12</t>
  </si>
  <si>
    <t>3.14</t>
  </si>
  <si>
    <t>Are there open 8-D's ?</t>
  </si>
  <si>
    <t xml:space="preserve">Launch </t>
  </si>
  <si>
    <t>Focus of Audit</t>
  </si>
  <si>
    <t>Issue Review</t>
  </si>
  <si>
    <t>Product Maintenance</t>
  </si>
  <si>
    <t>Other</t>
  </si>
  <si>
    <t xml:space="preserve">Operation </t>
  </si>
  <si>
    <t>(What do you plan to audit)</t>
  </si>
  <si>
    <t>Dynamic Control Plan Audit Summary</t>
  </si>
  <si>
    <t>.12</t>
  </si>
  <si>
    <t>.13</t>
  </si>
  <si>
    <t>.14</t>
  </si>
  <si>
    <r>
      <t>Estão disponíveis e legíveis as exigências por parte do cliente?
A</t>
    </r>
    <r>
      <rPr>
        <i/>
        <sz val="12"/>
        <rFont val="Verdana"/>
        <family val="2"/>
      </rPr>
      <t>re the costumer requirements available?</t>
    </r>
  </si>
  <si>
    <r>
      <t xml:space="preserve">A viabilidade de realização foi analisada, tomando-se como base as exigências apresentadas?
</t>
    </r>
    <r>
      <rPr>
        <i/>
        <sz val="12"/>
        <rFont val="Verdana"/>
        <family val="2"/>
      </rPr>
      <t>Has feasibility been determined on the basis of all current requirements?</t>
    </r>
  </si>
  <si>
    <r>
      <t xml:space="preserve">Foi elaborado o FMEA relativo ao processo e foram implantadas as medidas de melhoria?
</t>
    </r>
    <r>
      <rPr>
        <i/>
        <sz val="12"/>
        <rFont val="Verdana"/>
        <family val="2"/>
      </rPr>
      <t>Has the Design FMEA been prepared and are the improvement actions defined?</t>
    </r>
  </si>
  <si>
    <r>
      <t xml:space="preserve">Encontram-se disponíveis as aprovações e comprovações de capabilidade necessárias para o momento?
</t>
    </r>
    <r>
      <rPr>
        <i/>
        <sz val="12"/>
        <rFont val="Verdana"/>
        <family val="2"/>
      </rPr>
      <t>Are all the necessary releases planned and/verification available?</t>
    </r>
  </si>
  <si>
    <r>
      <t xml:space="preserve">Foi apresentada a documentação de produção e de inspeção e esta encontra-se completa (PPAP)?
</t>
    </r>
    <r>
      <rPr>
        <i/>
        <sz val="12"/>
        <rFont val="Verdana"/>
        <family val="2"/>
      </rPr>
      <t>Are the procuction and inspection documents available and complete?</t>
    </r>
  </si>
  <si>
    <r>
      <t>São contratados apenas fornecedores aprovados com capacidade em qualidade?</t>
    </r>
    <r>
      <rPr>
        <i/>
        <sz val="12"/>
        <rFont val="Verdana"/>
        <family val="2"/>
      </rPr>
      <t xml:space="preserve">
Are only approved and qualified suppliers used?</t>
    </r>
  </si>
  <si>
    <r>
      <t>A qualidade é avaliada e são tomadas as medidas necessárias no caso de não conformidades em relação às exigências?</t>
    </r>
    <r>
      <rPr>
        <i/>
        <sz val="12"/>
        <rFont val="Verdana"/>
        <family val="2"/>
      </rPr>
      <t xml:space="preserve">
Is the quality performance measured and improvement actions introduced?</t>
    </r>
  </si>
  <si>
    <t xml:space="preserve">Dynamic Control Plan </t>
  </si>
  <si>
    <t>DCPA Score Summary</t>
  </si>
  <si>
    <t>1.6</t>
  </si>
  <si>
    <t>Part Number</t>
  </si>
  <si>
    <t>Is the PFMEA available and in compliance to AIAG requirements</t>
  </si>
  <si>
    <t>Are incoming materials stored properly?</t>
  </si>
  <si>
    <t xml:space="preserve">Are receiving inspection records complete?  </t>
  </si>
  <si>
    <t xml:space="preserve">Are final inspection activities listed on the control plan?  </t>
  </si>
  <si>
    <t xml:space="preserve">How is conformance to requirements verified at final inspection? </t>
  </si>
  <si>
    <t>What methods are used to verify that incoming materials meet requirements?</t>
  </si>
  <si>
    <t>3.13</t>
  </si>
  <si>
    <t>Are all technical specifications listed on the Navistar drawing available at the manufacturing location?</t>
  </si>
  <si>
    <t>Guidance / Suggestions for Objective Evidence</t>
  </si>
  <si>
    <t>Complete MFG Process</t>
  </si>
  <si>
    <t xml:space="preserve">If yes list </t>
  </si>
  <si>
    <t>8D Number</t>
  </si>
  <si>
    <t>Permanent Corrective Action Summary Or Copy-Paste from Prism</t>
  </si>
  <si>
    <t xml:space="preserve">Cell </t>
  </si>
  <si>
    <t>Is the PSW complete and correct?</t>
  </si>
  <si>
    <t>Is the Process Flow Diagram available and correct?</t>
  </si>
  <si>
    <t>Are work instructions and visual aids appropriate for the level of work being performed?</t>
  </si>
  <si>
    <t xml:space="preserve"> Risk Review: Objective Evidence and Recommendations and Follow-Up</t>
  </si>
  <si>
    <t>Dynamic Control Plan Summary:</t>
  </si>
  <si>
    <t>Are the required gauges available and are they uesd effectively?</t>
  </si>
  <si>
    <t>Does the manufacturing process  meet the required  capability?</t>
  </si>
  <si>
    <t>Are the Navistar drawings in use at the correct suffix and revision level?</t>
  </si>
  <si>
    <t>Is the Control Plan available and in compliance to AIAG requirements?</t>
  </si>
  <si>
    <t>Do work instructions include information on the handling of non-conforming material?</t>
  </si>
  <si>
    <t>Does the part audited comply with D-13 requirements?</t>
  </si>
  <si>
    <t>Is there a controled process for incoming materials?</t>
  </si>
  <si>
    <t>Are sample sizes and inspection frequencies for each operation adequate to assure conformance?</t>
  </si>
  <si>
    <t>What is the plan to substitute in case of employee absence?</t>
  </si>
  <si>
    <t>Is there evidence that all in-process inspection is complete?</t>
  </si>
  <si>
    <t>Are in-process materials managed effectively?</t>
  </si>
  <si>
    <r>
      <t>E</t>
    </r>
    <r>
      <rPr>
        <sz val="8"/>
        <rFont val="Verdana"/>
        <family val="2"/>
      </rPr>
      <t>4</t>
    </r>
  </si>
  <si>
    <t>Have operator demonstrate the use of the work instruction.  When applicable, record the identification of the operations reviewed.
Points of example:
- Observe Compliance
- Observe Deviations</t>
  </si>
  <si>
    <t># of total evaluated elements</t>
  </si>
  <si>
    <r>
      <t>E</t>
    </r>
    <r>
      <rPr>
        <sz val="8"/>
        <rFont val="Verdana"/>
        <family val="2"/>
      </rPr>
      <t>MP</t>
    </r>
    <r>
      <rPr>
        <sz val="10"/>
        <rFont val="Verdana"/>
        <family val="2"/>
      </rPr>
      <t xml:space="preserve"> (%)    =    N1*E</t>
    </r>
    <r>
      <rPr>
        <sz val="8"/>
        <rFont val="Verdana"/>
        <family val="2"/>
      </rPr>
      <t>1</t>
    </r>
    <r>
      <rPr>
        <sz val="10"/>
        <rFont val="Verdana"/>
        <family val="2"/>
      </rPr>
      <t xml:space="preserve"> + N2*E</t>
    </r>
    <r>
      <rPr>
        <sz val="8"/>
        <rFont val="Verdana"/>
        <family val="2"/>
      </rPr>
      <t>2</t>
    </r>
    <r>
      <rPr>
        <vertAlign val="subscript"/>
        <sz val="10"/>
        <rFont val="Verdana"/>
        <family val="2"/>
      </rPr>
      <t xml:space="preserve"> </t>
    </r>
    <r>
      <rPr>
        <sz val="10"/>
        <rFont val="Verdana"/>
        <family val="2"/>
      </rPr>
      <t>+ N3*E</t>
    </r>
    <r>
      <rPr>
        <sz val="8"/>
        <rFont val="Verdana"/>
        <family val="2"/>
      </rPr>
      <t>3</t>
    </r>
    <r>
      <rPr>
        <sz val="10"/>
        <rFont val="Verdana"/>
        <family val="2"/>
      </rPr>
      <t xml:space="preserve"> + N4*E</t>
    </r>
    <r>
      <rPr>
        <sz val="8"/>
        <rFont val="Verdana"/>
        <family val="2"/>
      </rPr>
      <t>4</t>
    </r>
  </si>
  <si>
    <t>Are effective error-proofing methods implemented?</t>
  </si>
  <si>
    <t>Are special operations utilized? Are they properly controlled?</t>
  </si>
  <si>
    <t>Is there a "Rapid Response" plan?</t>
  </si>
  <si>
    <t>Generate Rapid Response History</t>
  </si>
  <si>
    <t>Is gauge integrity being managed?</t>
  </si>
  <si>
    <t>1.7</t>
  </si>
  <si>
    <t>3.15</t>
  </si>
  <si>
    <t>Are operator instructions readily available to the operator for each operation?</t>
  </si>
  <si>
    <t>3.16</t>
  </si>
  <si>
    <t>.16</t>
  </si>
  <si>
    <t>.15</t>
  </si>
  <si>
    <t xml:space="preserve">
Review records for evidence of product disposition for acceptable and NCM material.
</t>
  </si>
  <si>
    <t>Is there a First Piece Inspection process in place?</t>
  </si>
  <si>
    <t>Are all areas maintained to enhance productivity and quality?</t>
  </si>
  <si>
    <r>
      <t>How is</t>
    </r>
    <r>
      <rPr>
        <sz val="16"/>
        <color rgb="FFFF0000"/>
        <rFont val="Verdana"/>
        <family val="2"/>
      </rPr>
      <t xml:space="preserve"> </t>
    </r>
    <r>
      <rPr>
        <sz val="16"/>
        <rFont val="Verdana"/>
        <family val="2"/>
      </rPr>
      <t>part</t>
    </r>
    <r>
      <rPr>
        <sz val="16"/>
        <color rgb="FFFF0000"/>
        <rFont val="Verdana"/>
        <family val="2"/>
      </rPr>
      <t xml:space="preserve"> </t>
    </r>
    <r>
      <rPr>
        <sz val="16"/>
        <rFont val="Verdana"/>
        <family val="2"/>
      </rPr>
      <t>traceability maintained throughout the manufacturing process?</t>
    </r>
  </si>
  <si>
    <t>Initial document release per the Management Review 4/16/12.</t>
  </si>
  <si>
    <t xml:space="preserve">Pre-Audit </t>
  </si>
  <si>
    <t>Audit Purpose</t>
  </si>
  <si>
    <t>Dynamic Control Plan Audit Scope</t>
  </si>
  <si>
    <t>Record objective evidence reviewed that supports full compliance.</t>
  </si>
  <si>
    <r>
      <t xml:space="preserve">Deviation from target but without effect on function. A process problem which </t>
    </r>
    <r>
      <rPr>
        <b/>
        <sz val="12"/>
        <rFont val="Verdana"/>
        <family val="2"/>
      </rPr>
      <t>may potentially lead to a product nonconformance</t>
    </r>
    <r>
      <rPr>
        <sz val="12"/>
        <rFont val="Verdana"/>
        <family val="2"/>
      </rPr>
      <t xml:space="preserve"> but which is </t>
    </r>
    <r>
      <rPr>
        <b/>
        <sz val="12"/>
        <rFont val="Verdana"/>
        <family val="2"/>
      </rPr>
      <t>hardly claimed</t>
    </r>
    <r>
      <rPr>
        <sz val="12"/>
        <rFont val="Verdana"/>
        <family val="2"/>
      </rPr>
      <t xml:space="preserve"> by the internal/ external customer. Record the supporting evidence reviewed.</t>
    </r>
  </si>
  <si>
    <t>Audit Notes</t>
  </si>
  <si>
    <t>Formatting and instruction updates:  At Q 1.7 added 4th point of example.  Q 3.8 changed dropped to damaged.  Q 4.3 added mistake proofing to labeling.  Shading added to audit comment section for: questions not scored and when score &lt;7.  Removed no comment from scoring tab for max points, added statement of expectation.  Removed Navistar Defense title from Product Audit.  Updated instructions lines 174 to end.  Clarified who to send the completed DCPA to.  Decided upon a doc naming structure.</t>
  </si>
  <si>
    <t>Corrected formatting error in the coloring of the cell for question 3.8 in the control plan audit.  (The cell was changing to red with an acceptable score and remark; with an acceptable score and comment the cell should have been white.  This was corrected.  No issue with actual math used in scoring.)</t>
  </si>
  <si>
    <t>Report Title:</t>
  </si>
  <si>
    <t>Requested by:</t>
  </si>
  <si>
    <t>Supplier's Information</t>
  </si>
  <si>
    <t>Supplier Code:</t>
  </si>
  <si>
    <t>Supplier Name:</t>
  </si>
  <si>
    <t>Address:</t>
  </si>
  <si>
    <t xml:space="preserve">City, State </t>
  </si>
  <si>
    <t>ZIP Code:</t>
  </si>
  <si>
    <t>Country:</t>
  </si>
  <si>
    <t>Supplier's Quality Management System Registration</t>
  </si>
  <si>
    <t>QMS</t>
  </si>
  <si>
    <t>Registrar</t>
  </si>
  <si>
    <t>Certificate Issue Date</t>
  </si>
  <si>
    <t>Previous NSA Score:</t>
  </si>
  <si>
    <t>Last NSA Date:</t>
  </si>
  <si>
    <t>Assessment Result</t>
  </si>
  <si>
    <t>Products / Product Group</t>
  </si>
  <si>
    <t>Rating</t>
  </si>
  <si>
    <t>D0 G8D Number:</t>
  </si>
  <si>
    <t>Authorized Supplier Rep.:</t>
  </si>
  <si>
    <t>Tel. No.</t>
  </si>
  <si>
    <t>email:</t>
  </si>
  <si>
    <t>Corrective Action Request</t>
  </si>
  <si>
    <t>Process:</t>
  </si>
  <si>
    <t>G8D Number:</t>
  </si>
  <si>
    <t>Completion Target:</t>
  </si>
  <si>
    <t>Navistar Representative to Complete</t>
  </si>
  <si>
    <t>2. Statement of non conformance</t>
  </si>
  <si>
    <t>3. Objective Evidence</t>
  </si>
  <si>
    <t>Auditor:</t>
  </si>
  <si>
    <t>Audit Date:</t>
  </si>
  <si>
    <t>4. Non-Conformance Notification</t>
  </si>
  <si>
    <t>Supplier Representative to complete</t>
  </si>
  <si>
    <t xml:space="preserve">Responsible: </t>
  </si>
  <si>
    <t>Date 
Notified:</t>
  </si>
  <si>
    <t>Response Required By:</t>
  </si>
  <si>
    <t xml:space="preserve">5. Root Cause Analysis                                                                                                                      </t>
  </si>
  <si>
    <t>Identification Method:</t>
  </si>
  <si>
    <t xml:space="preserve">6. Corrective Action                                                                                                                      </t>
  </si>
  <si>
    <t xml:space="preserve">Action </t>
  </si>
  <si>
    <t>Promise Date</t>
  </si>
  <si>
    <t xml:space="preserve">7. Response Record                                 </t>
  </si>
  <si>
    <t>Received From:</t>
  </si>
  <si>
    <t xml:space="preserve">Date Received:  </t>
  </si>
  <si>
    <t>8. Verification and Follow-up</t>
  </si>
  <si>
    <t>Approval</t>
  </si>
  <si>
    <t>Approved by:</t>
  </si>
  <si>
    <t>Follow-up Responsible:</t>
  </si>
  <si>
    <t>Follow-Up</t>
  </si>
  <si>
    <t>Date</t>
  </si>
  <si>
    <t>Next Follow-Up</t>
  </si>
  <si>
    <t>Auditor</t>
  </si>
  <si>
    <t>9. Effectiveness Verification</t>
  </si>
  <si>
    <t xml:space="preserve">10. Corrective Action Closure             </t>
  </si>
  <si>
    <t xml:space="preserve">LGO Global Sourcing </t>
  </si>
  <si>
    <t>48526X3</t>
  </si>
  <si>
    <t>P6.3 Production Personnel Resources</t>
  </si>
  <si>
    <t>Steve Erickson</t>
  </si>
  <si>
    <t xml:space="preserve">1) Competence, training and awareness procedure has been revised and there is evidence that it is being followed as prescribed.  2)  Revised competency records for new employees and all were inline with their skills need analysis.  3)  Operators interviewed understand there job duties. </t>
  </si>
  <si>
    <t>(Dynamic Control Plan Audit)</t>
  </si>
  <si>
    <r>
      <t xml:space="preserve">A process problem which may </t>
    </r>
    <r>
      <rPr>
        <b/>
        <sz val="12"/>
        <rFont val="Verdana"/>
        <family val="2"/>
      </rPr>
      <t>potentially lead to a product nonconformance</t>
    </r>
    <r>
      <rPr>
        <sz val="12"/>
        <rFont val="Verdana"/>
        <family val="2"/>
      </rPr>
      <t xml:space="preserve"> and which is </t>
    </r>
    <r>
      <rPr>
        <b/>
        <sz val="12"/>
        <rFont val="Verdana"/>
        <family val="2"/>
      </rPr>
      <t>not accepted by the majority</t>
    </r>
    <r>
      <rPr>
        <sz val="12"/>
        <rFont val="Verdana"/>
        <family val="2"/>
      </rPr>
      <t xml:space="preserve"> of all internal/ external customers. Examples: apparent visual defect, rework at internal customer. A claim is also to be expected from customers with a critical attitude. Record the supporting evdence reviewed and the non-conformance observed. (Corrective Action REQUIRED)</t>
    </r>
  </si>
  <si>
    <r>
      <t xml:space="preserve">A process problem which </t>
    </r>
    <r>
      <rPr>
        <b/>
        <sz val="12"/>
        <rFont val="Verdana"/>
        <family val="2"/>
      </rPr>
      <t>may potentially lead to a product nonconformance</t>
    </r>
    <r>
      <rPr>
        <sz val="12"/>
        <rFont val="Verdana"/>
        <family val="2"/>
      </rPr>
      <t xml:space="preserve"> and which will </t>
    </r>
    <r>
      <rPr>
        <b/>
        <sz val="12"/>
        <rFont val="Verdana"/>
        <family val="2"/>
      </rPr>
      <t>surely</t>
    </r>
    <r>
      <rPr>
        <sz val="12"/>
        <rFont val="Verdana"/>
        <family val="2"/>
      </rPr>
      <t xml:space="preserve"> be claimed </t>
    </r>
    <r>
      <rPr>
        <b/>
        <sz val="12"/>
        <rFont val="Verdana"/>
        <family val="2"/>
      </rPr>
      <t>by all</t>
    </r>
    <r>
      <rPr>
        <sz val="12"/>
        <rFont val="Verdana"/>
        <family val="2"/>
      </rPr>
      <t xml:space="preserve"> internal/ external customers. Examples: safety risk, missing work steps, damages causing functional disturbances. </t>
    </r>
    <r>
      <rPr>
        <b/>
        <sz val="12"/>
        <rFont val="Verdana"/>
        <family val="2"/>
      </rPr>
      <t>Rework</t>
    </r>
    <r>
      <rPr>
        <sz val="12"/>
        <rFont val="Verdana"/>
        <family val="2"/>
      </rPr>
      <t xml:space="preserve"> at internal customer. Record the non conformance observed. (Corrective Action REQUIRED)</t>
    </r>
  </si>
  <si>
    <t>Scoring</t>
  </si>
  <si>
    <t>DCPA Date:</t>
  </si>
  <si>
    <t>1. DCPA Requirement / Question</t>
  </si>
  <si>
    <t>1. DCPA Requirement</t>
  </si>
  <si>
    <t>DCPA history</t>
  </si>
  <si>
    <t>Date of Last DCPA</t>
  </si>
  <si>
    <t>1. Process Documentation - Overview</t>
  </si>
  <si>
    <t>2. Receiving Inspection</t>
  </si>
  <si>
    <t>3. Workstation / Manufacturing Process</t>
  </si>
  <si>
    <t>4. Final Inspection / Shipping</t>
  </si>
  <si>
    <t>C Report</t>
  </si>
  <si>
    <t>Audit Day:</t>
  </si>
  <si>
    <t>B report</t>
  </si>
  <si>
    <t>DCPA</t>
  </si>
  <si>
    <t>V2.0</t>
  </si>
  <si>
    <t>Made updates to align with NSA V2.1 (cover sheet, corrective action form), Adjust cell formated, verified formulas and printing results.</t>
  </si>
  <si>
    <t xml:space="preserve">3.3  "Do work instruction include the handling of non-conforming material?"
</t>
  </si>
  <si>
    <t xml:space="preserve">Process establish to ensure that non-conforming product is handled appropriately is not fully effective at this time. </t>
  </si>
  <si>
    <t xml:space="preserve">Non-conforming handling procedure, PROC-8.3-001, specifies that non-conforming material must be identified with a non-conforming tag and placed into a red bin.  At the time of the audit, operators were marking the non-conforming part with a dry erase marker and placing it on an unidentified rack.  No red tags or red bins were available line side as specified in the procedure. </t>
  </si>
  <si>
    <t>Audit First Day:</t>
  </si>
  <si>
    <t>Name</t>
  </si>
  <si>
    <t>Title</t>
  </si>
  <si>
    <t>Phone</t>
  </si>
  <si>
    <t>Email</t>
  </si>
  <si>
    <t>1.</t>
  </si>
  <si>
    <t>2.</t>
  </si>
  <si>
    <t>3.</t>
  </si>
  <si>
    <t>4.</t>
  </si>
  <si>
    <t>5.</t>
  </si>
  <si>
    <t>6.</t>
  </si>
  <si>
    <t>7.</t>
  </si>
  <si>
    <t>8.</t>
  </si>
  <si>
    <t>9.</t>
  </si>
  <si>
    <t>10.</t>
  </si>
  <si>
    <t>11.</t>
  </si>
  <si>
    <t>12.</t>
  </si>
  <si>
    <t>13.</t>
  </si>
  <si>
    <t>14.</t>
  </si>
  <si>
    <t>15.</t>
  </si>
  <si>
    <t>16.</t>
  </si>
  <si>
    <t>17.</t>
  </si>
  <si>
    <t>18.</t>
  </si>
  <si>
    <t>19.</t>
  </si>
  <si>
    <t>20.</t>
  </si>
  <si>
    <t>21.</t>
  </si>
  <si>
    <t>22.</t>
  </si>
  <si>
    <t>23.</t>
  </si>
  <si>
    <t>24.</t>
  </si>
  <si>
    <t>25.</t>
  </si>
  <si>
    <t>Reason for Audit:</t>
  </si>
  <si>
    <t>Rev. A</t>
  </si>
  <si>
    <t>Rev. B</t>
  </si>
  <si>
    <t>Pull the PO and drawing prior to leaving office and note PO and drawing revision.</t>
  </si>
  <si>
    <t>Review specifications prior to travel to supplier (DRD's and and FMVSS documents also apply.</t>
  </si>
  <si>
    <t>Is it current and not expired?  Is revisiion level correct? (If manufacturing plant isn't listed, but rather sales office or warehouse, not valid)</t>
  </si>
  <si>
    <t>PSW must list actual factory location.</t>
  </si>
  <si>
    <t>Process flow charts must show whether there are multiple machines and/or multiple workstreams. Rework loops must be shown, including part re-inspection (Check for Nav engineering approval &amp; part marking)</t>
  </si>
  <si>
    <t>1.5.1</t>
  </si>
  <si>
    <t>1.5.2</t>
  </si>
  <si>
    <t>1.5.3</t>
  </si>
  <si>
    <t>Does PFMEA look like it was used as a planning tool, or written "after the fact" to satisfy PPAP requirement?  Is detection listed specific to method and frequncy of inspections ennough that it can be brought forward to the control plan.</t>
  </si>
  <si>
    <t>Are preventive actions specific to the event listed in occurance statement?  Is supplier following NISQR requirement for SC's required if Severity is 5 to 8, and occurance is 4 or higher?</t>
  </si>
  <si>
    <t>1.6.1</t>
  </si>
  <si>
    <t>1.6.2</t>
  </si>
  <si>
    <t>Do Control Methods list actual control methods for SC's such as I&amp;R, X-Bar, Pre-Control…ect. Or do they list form numberused to write down data?</t>
  </si>
  <si>
    <t>1.6.3</t>
  </si>
  <si>
    <t>Does the reaction plan say what to do if a decft is made, or just refernce another supplier document such as MRB procedure (Not acceptable)</t>
  </si>
  <si>
    <t>1.6.4</t>
  </si>
  <si>
    <t>Do SC's all have SPC as the control method? (Required).  If not, why?</t>
  </si>
  <si>
    <t>2.1.1</t>
  </si>
  <si>
    <t>2.1.2</t>
  </si>
  <si>
    <t>Suppliers are required to do one of 5 things: 1) Receiving inspection 2) 2nd or 3rd party inspection of parts 3) receiprt of actual insp date with each shipment 4) Receipt of statistical data with each shipment</t>
  </si>
  <si>
    <t>If supplier does receive inspection; do they use sampling? Do they list all required characteristics? Do they quarantince parts while inspecting?</t>
  </si>
  <si>
    <t>2.2.1</t>
  </si>
  <si>
    <t>Review material receipts dates in warehouse, on the floor.  Are they using FIFO?</t>
  </si>
  <si>
    <t>2.2.2</t>
  </si>
  <si>
    <t>Look at chemicals such as glue, loctite, ect. for expriation dates in warehouse and on the floor.</t>
  </si>
  <si>
    <t>2.2.3</t>
  </si>
  <si>
    <t>Is the warehouse heated, does the ceiling leak?</t>
  </si>
  <si>
    <t>2.2.4</t>
  </si>
  <si>
    <t>Is the NCM and quarantine area locked?</t>
  </si>
  <si>
    <t>3.1.1</t>
  </si>
  <si>
    <t>What is application of of the "first-piece"?  Is this the first piece every day, every shifht?</t>
  </si>
  <si>
    <t xml:space="preserve">What is the process for restart  after a broken tool… ect?  Repeat of 1st piece inspection? </t>
  </si>
  <si>
    <t>3.2.1</t>
  </si>
  <si>
    <t>Do all SCs have SPC as the control method?  (100% inspection isn't SPC)</t>
  </si>
  <si>
    <t>3.2.3</t>
  </si>
  <si>
    <t>Are all tool changes and offset adjustments listed on SPC chatrs for SC's?</t>
  </si>
  <si>
    <t>3.2.4</t>
  </si>
  <si>
    <t>Review sample sizes and frequncy for all features and determine how process capability and risk are lnked to the samples.  What is their control strategy?</t>
  </si>
  <si>
    <t>3.2.5</t>
  </si>
  <si>
    <t>3.2.2</t>
  </si>
  <si>
    <t>If SC's don't have SPC as the control method, this is qustion is a "4".</t>
  </si>
  <si>
    <t>Look the frquency of checking chemical levels in cleaning and RP tanks.</t>
  </si>
  <si>
    <t>3.3.1</t>
  </si>
  <si>
    <t>Are operator instructions at the correct drawing, PCP, revision level?</t>
  </si>
  <si>
    <t>3.3.2</t>
  </si>
  <si>
    <t>Do operator instruction contain specific and correct reaction plans for when non-comformaing part is made?</t>
  </si>
  <si>
    <t>3.3.3</t>
  </si>
  <si>
    <t>Do operator instructions match control plan?</t>
  </si>
  <si>
    <t>3.5.1</t>
  </si>
  <si>
    <t>Does operator quarantine and tag NCM material? (Red paint?)</t>
  </si>
  <si>
    <t>3.5.2</t>
  </si>
  <si>
    <t>Is NCM material, scrap in the red bins removed from the work area at the end of each shift… or as a minimum each day.</t>
  </si>
  <si>
    <t>3.5.3</t>
  </si>
  <si>
    <t>Are NCM and scrap numbers documented at time of identifying the parts?</t>
  </si>
  <si>
    <t>3.6.1</t>
  </si>
  <si>
    <t>3.6.2</t>
  </si>
  <si>
    <t>3.6.3</t>
  </si>
  <si>
    <t>Is training manual available and easy to understand (by department)</t>
  </si>
  <si>
    <t>Certifications for welding, non-desctructive testing, color blindness, fork truck driver certification.</t>
  </si>
  <si>
    <t>Do training records correctly list the method of verification that operator can successfully perforrm, tasks, operations… ect?</t>
  </si>
  <si>
    <t>3.7.1</t>
  </si>
  <si>
    <t>3.7.2</t>
  </si>
  <si>
    <t>Where CMM used for precision parts with very tight tolerances such as .010mm or less, has supplier inspected those parts at a higher level precision equipment and established high correlation.</t>
  </si>
  <si>
    <t>Are gages located in specific locations and with specific protective dolding devices, is the inspection area clean and well organized and is organization of inspectiion area defined on gauge, operator and standard work instructions?</t>
  </si>
  <si>
    <t>3.9.1</t>
  </si>
  <si>
    <t>Does PFMEA have accurate occurance scorring based upon process capability?</t>
  </si>
  <si>
    <t>3.9.2</t>
  </si>
  <si>
    <t>If SC isn't above 1.33Ppk, what is short term 50 consecutive piece, unadjusted Cpk?</t>
  </si>
  <si>
    <t>3.10.1</t>
  </si>
  <si>
    <t>Are the operator SPC rules posted at the operation?</t>
  </si>
  <si>
    <t>How is part traceability throughout the manufacturing process?</t>
  </si>
  <si>
    <t>3.13.1</t>
  </si>
  <si>
    <t>Review how WIP is protected overnight, weekend, if not 3rd shift operation.</t>
  </si>
  <si>
    <t>3.13.2</t>
  </si>
  <si>
    <t>Are racks covered with soft material for parts with precision finishes?</t>
  </si>
  <si>
    <t>3.14.1</t>
  </si>
  <si>
    <t>Are all EP devices verified / challenged each shift… minimum of each day?</t>
  </si>
  <si>
    <t>Does the supplier have an error proofing matrix that lists all EP and how it is challenged?</t>
  </si>
  <si>
    <t>3.14.2</t>
  </si>
  <si>
    <t>How is EP verification documented? Is it on Layered Audits?</t>
  </si>
  <si>
    <t>3.15.1</t>
  </si>
  <si>
    <t>Does supplier have CQI-9, 11, 12, 15, 17, 23, 23, 27 processes?  If so, are they compliant to AIAG Standards?</t>
  </si>
  <si>
    <t>4.1.1</t>
  </si>
  <si>
    <t>Is adequate evidence that all other features are properly controlled during protection?</t>
  </si>
  <si>
    <t>4.2.2</t>
  </si>
  <si>
    <t>What is statistical significance of the sampling method used for final inspection. Determine the risk of Navistar have of receiving a decfective part.</t>
  </si>
  <si>
    <t>4.3.1</t>
  </si>
  <si>
    <t>Does supplier conduct dock audits?  If so, how often?  Look at schedule and results.</t>
  </si>
  <si>
    <r>
      <t xml:space="preserve">1. Do the inspection frequencies used match the control plan?  
2. Are the features inspected listed on the control plan, and matching what is done?
</t>
    </r>
    <r>
      <rPr>
        <b/>
        <sz val="16"/>
        <rFont val="Verdana"/>
        <family val="2"/>
      </rPr>
      <t>Points of example:</t>
    </r>
    <r>
      <rPr>
        <sz val="16"/>
        <rFont val="Verdana"/>
        <family val="2"/>
      </rPr>
      <t xml:space="preserve">
- Are work instructions readily available.
- Is the work instruction being followed?
- Control Plan</t>
    </r>
  </si>
  <si>
    <r>
      <t>Have operator demonstrate the inspection and data collection process for multiple</t>
    </r>
    <r>
      <rPr>
        <sz val="16"/>
        <color rgb="FFFF0000"/>
        <rFont val="Verdana"/>
        <family val="2"/>
      </rPr>
      <t xml:space="preserve"> </t>
    </r>
    <r>
      <rPr>
        <sz val="16"/>
        <rFont val="Verdana"/>
        <family val="2"/>
      </rPr>
      <t xml:space="preserve">product parameters.
</t>
    </r>
    <r>
      <rPr>
        <b/>
        <sz val="16"/>
        <rFont val="Verdana"/>
        <family val="2"/>
      </rPr>
      <t>Points of example:</t>
    </r>
    <r>
      <rPr>
        <sz val="16"/>
        <rFont val="Verdana"/>
        <family val="2"/>
      </rPr>
      <t xml:space="preserve">
- In-process inspection records
- Control Plan
- Work Instruction</t>
    </r>
  </si>
  <si>
    <r>
      <rPr>
        <b/>
        <sz val="16"/>
        <rFont val="Verdana"/>
        <family val="2"/>
      </rPr>
      <t>Points of example:</t>
    </r>
    <r>
      <rPr>
        <sz val="16"/>
        <rFont val="Verdana"/>
        <family val="2"/>
      </rPr>
      <t xml:space="preserve">
- 5S 
- Appropriate lighting
- Safety programs
- Ergonomics
- Cleanliness </t>
    </r>
  </si>
  <si>
    <r>
      <rPr>
        <b/>
        <sz val="16"/>
        <rFont val="Verdana"/>
        <family val="2"/>
      </rPr>
      <t>Points of example:</t>
    </r>
    <r>
      <rPr>
        <sz val="16"/>
        <rFont val="Verdana"/>
        <family val="2"/>
      </rPr>
      <t xml:space="preserve">
- Damaged gauge policy
- Gauge R&amp;R studies
- Gauge mastering frequence
- Gauge calibration frequency</t>
    </r>
  </si>
  <si>
    <r>
      <rPr>
        <b/>
        <sz val="16"/>
        <rFont val="Verdana"/>
        <family val="2"/>
      </rPr>
      <t>Points of Example:</t>
    </r>
    <r>
      <rPr>
        <sz val="16"/>
        <rFont val="Verdana"/>
        <family val="2"/>
      </rPr>
      <t xml:space="preserve">
- Training matrix
- Certifications </t>
    </r>
  </si>
  <si>
    <r>
      <rPr>
        <b/>
        <sz val="16"/>
        <rFont val="Verdana"/>
        <family val="2"/>
      </rPr>
      <t>Points of example:</t>
    </r>
    <r>
      <rPr>
        <sz val="16"/>
        <rFont val="Verdana"/>
        <family val="2"/>
      </rPr>
      <t xml:space="preserve">
- Rapid Response history at that supplier
- Response time tracking by the supplier
- Frequency of Rapid Response issues
- Tracking and analysis of Customer Concerns</t>
    </r>
  </si>
  <si>
    <r>
      <t xml:space="preserve">1. Are the operator SPC rules posted at the operation. 
- What to do if exceeding UCL/LCL?
- What to do for runs below nominal?
- Noting adjustments on charts. 
- Noting tool change on charts.Have operator demonstrate the charting process.
</t>
    </r>
    <r>
      <rPr>
        <b/>
        <sz val="16"/>
        <rFont val="Verdana"/>
        <family val="2"/>
      </rPr>
      <t>Points of example:</t>
    </r>
    <r>
      <rPr>
        <sz val="16"/>
        <rFont val="Verdana"/>
        <family val="2"/>
      </rPr>
      <t xml:space="preserve">
- Charts and records analyzed
- Reaction to out of control points with Root Cause Identified
- Prints and Technical requirements
- FMEA and Control Plan</t>
    </r>
  </si>
  <si>
    <r>
      <t xml:space="preserve">1. The process flow chart must show whether there are </t>
    </r>
    <r>
      <rPr>
        <b/>
        <sz val="15"/>
        <rFont val="Verdana"/>
        <family val="2"/>
      </rPr>
      <t xml:space="preserve">multiple machines, multiple workstreams.                                       
 </t>
    </r>
    <r>
      <rPr>
        <sz val="15"/>
        <rFont val="Verdana"/>
        <family val="2"/>
      </rPr>
      <t xml:space="preserve">                                                                                                                 2. Rework Loops must be shown on process flow, to include re-inspection of parts </t>
    </r>
    <r>
      <rPr>
        <b/>
        <sz val="15"/>
        <rFont val="Verdana"/>
        <family val="2"/>
      </rPr>
      <t xml:space="preserve">(note parts reworked need part marking).
                                                       </t>
    </r>
    <r>
      <rPr>
        <sz val="15"/>
        <rFont val="Verdana"/>
        <family val="2"/>
      </rPr>
      <t xml:space="preserve">                                                           3. If rework/repair are processes approved by Navistar Engineering.                                   
                                                                                                                                        4. If multiple machines or workstreams, </t>
    </r>
    <r>
      <rPr>
        <b/>
        <sz val="15"/>
        <rFont val="Verdana"/>
        <family val="2"/>
      </rPr>
      <t xml:space="preserve">were they PPAP'd individually </t>
    </r>
    <r>
      <rPr>
        <sz val="15"/>
        <rFont val="Verdana"/>
        <family val="2"/>
      </rPr>
      <t xml:space="preserve">and correctly documented?   
                                                                                                                                Complete a walk-through of the process with the Process Flow Chart in hand.
</t>
    </r>
    <r>
      <rPr>
        <b/>
        <sz val="15"/>
        <rFont val="Verdana"/>
        <family val="2"/>
      </rPr>
      <t>Points of example:</t>
    </r>
    <r>
      <rPr>
        <sz val="15"/>
        <rFont val="Verdana"/>
        <family val="2"/>
      </rPr>
      <t xml:space="preserve">
- The actual material flow vs. the document
- Operations not documented  
- Changes / new or modified equipment
- Re-work / repair operations</t>
    </r>
  </si>
  <si>
    <r>
      <t xml:space="preserve">1. Is it a Contract (as it should be), or a quantitative PO?   PPAP of a quantitative PO part is good only for that shipment.
</t>
    </r>
    <r>
      <rPr>
        <b/>
        <sz val="16"/>
        <rFont val="Verdana"/>
        <family val="2"/>
      </rPr>
      <t xml:space="preserve">2.The PSW must list the actual factory location. 
</t>
    </r>
    <r>
      <rPr>
        <sz val="16"/>
        <rFont val="Verdana"/>
        <family val="2"/>
      </rPr>
      <t xml:space="preserve">
3.  Is it current?   not expired?
4. Is the revision level correct? 
5. If the manufacturing plant isn't listed, but rather the sales office or warehouse, it isn't valid. 
                                                                                                </t>
    </r>
    <r>
      <rPr>
        <b/>
        <sz val="16"/>
        <rFont val="Verdana"/>
        <family val="2"/>
      </rPr>
      <t>Points of example:</t>
    </r>
    <r>
      <rPr>
        <sz val="16"/>
        <rFont val="Verdana"/>
        <family val="2"/>
      </rPr>
      <t xml:space="preserve"> 
- PO
- Buyer Information
- Run at Rate
- Full PPAP
- Interim PPAP with action plan</t>
    </r>
  </si>
  <si>
    <r>
      <t xml:space="preserve">1.  Suppliers are required to do one of the five following things:
  Receiving Inspection
  2nd or 3rd party inspection of parts
  Receipt of actual insp data with each ship.
  Receipt of statistic data with each shipment
2.  If the supplier does receiving inspection;
do they use a statiscal based sampling plan i.e. AQL sampling?  Do they list all required characteristics? 
Do they quarantine parts while inspection. 
                                                                                </t>
    </r>
    <r>
      <rPr>
        <b/>
        <sz val="16"/>
        <rFont val="Verdana"/>
        <family val="2"/>
      </rPr>
      <t>Points of example:</t>
    </r>
    <r>
      <rPr>
        <sz val="16"/>
        <rFont val="Verdana"/>
        <family val="2"/>
      </rPr>
      <t xml:space="preserve">
- CoC / CoA 
- Certs
- PPAP
- Physical inspection</t>
    </r>
  </si>
  <si>
    <r>
      <t xml:space="preserve">1. Look at material receipt dates in warehouse, and on the floor.  Are they using FIFO?   
2. Look at chemicals such as glue, loctite, ect.   for expiration dates.  in warehouse and on the floor. 
3. Is the warehouse heated, does the ceiling leak?  
4.  Is the NCM and quarantine  area locked?  
                                                                                      </t>
    </r>
    <r>
      <rPr>
        <b/>
        <sz val="16"/>
        <rFont val="Verdana"/>
        <family val="2"/>
      </rPr>
      <t>Points of example:</t>
    </r>
    <r>
      <rPr>
        <sz val="16"/>
        <rFont val="Verdana"/>
        <family val="2"/>
      </rPr>
      <t xml:space="preserve">
- Tagging for conforming and NCM
- FIFO
- Preservation
- NCM area available and identified</t>
    </r>
  </si>
  <si>
    <r>
      <t xml:space="preserve">1. What is the application of "first-piece"?   Is this first piece ever set up, first piece every day, every shift?   
2. What is the process for restart after a broken tool....ect?   Is it essentially a repeat of the first piece inspection?    
Missed features at restart to fix one thing are casued by not recognizing what else has not been completed.  
Review a demonstration of the 1st piece inspection process.
</t>
    </r>
    <r>
      <rPr>
        <b/>
        <sz val="16"/>
        <rFont val="Verdana"/>
        <family val="2"/>
      </rPr>
      <t xml:space="preserve">Points of example: 
</t>
    </r>
    <r>
      <rPr>
        <sz val="16"/>
        <rFont val="Verdana"/>
        <family val="2"/>
      </rPr>
      <t xml:space="preserve">- Is the process robust to ensure complete conformance?
</t>
    </r>
    <r>
      <rPr>
        <b/>
        <sz val="16"/>
        <rFont val="Verdana"/>
        <family val="2"/>
      </rPr>
      <t xml:space="preserve">- </t>
    </r>
    <r>
      <rPr>
        <sz val="16"/>
        <rFont val="Verdana"/>
        <family val="2"/>
      </rPr>
      <t>Is the inspection frequency adequate?
- Are records complete and available? 
- Do records indicate authority for release ?</t>
    </r>
    <r>
      <rPr>
        <b/>
        <sz val="16"/>
        <rFont val="Verdana"/>
        <family val="2"/>
      </rPr>
      <t xml:space="preserve">
- </t>
    </r>
    <r>
      <rPr>
        <sz val="16"/>
        <rFont val="Verdana"/>
        <family val="2"/>
      </rPr>
      <t>Is first piece tagged or otherwise retained?</t>
    </r>
  </si>
  <si>
    <r>
      <t xml:space="preserve">1. Do all SC's have SPC as the control method?
2. Are all tool changes and offset adjustments listed on SPC charts for SC's?
3. If SC's dont have SPC as the control method, this question results in a grade of "4".
</t>
    </r>
    <r>
      <rPr>
        <b/>
        <sz val="16"/>
        <rFont val="Verdana"/>
        <family val="2"/>
      </rPr>
      <t>Points of example:</t>
    </r>
    <r>
      <rPr>
        <sz val="16"/>
        <rFont val="Verdana"/>
        <family val="2"/>
      </rPr>
      <t xml:space="preserve">
- Control Plan 
- PFMEA 
- Operator Demonstrations
- Records
</t>
    </r>
    <r>
      <rPr>
        <b/>
        <sz val="16"/>
        <color rgb="FFFF0000"/>
        <rFont val="Verdana"/>
        <family val="2"/>
      </rPr>
      <t xml:space="preserve">- </t>
    </r>
    <r>
      <rPr>
        <sz val="16"/>
        <rFont val="Verdana"/>
        <family val="2"/>
      </rPr>
      <t>Statistical Tables</t>
    </r>
    <r>
      <rPr>
        <b/>
        <sz val="16"/>
        <color rgb="FFFF0000"/>
        <rFont val="Verdana"/>
        <family val="2"/>
      </rPr>
      <t xml:space="preserve">  
- </t>
    </r>
    <r>
      <rPr>
        <sz val="16"/>
        <rFont val="Verdana"/>
        <family val="2"/>
      </rPr>
      <t>Review Product and Process inspection frequencies</t>
    </r>
  </si>
  <si>
    <r>
      <t xml:space="preserve">1. Are operator instructions at the correct drawing, revision level? 
2. Do operator instructions contain specific and correct reaction plans for when a non-conforming part is made?
3. Do operator instructions match the Control Plan?
4. Use this opportunity to look at 8D's for any indication that Operator Error was listed as part of the root cause.   
                                                                              </t>
    </r>
    <r>
      <rPr>
        <b/>
        <sz val="16"/>
        <rFont val="Verdana"/>
        <family val="2"/>
      </rPr>
      <t>Points of example:</t>
    </r>
    <r>
      <rPr>
        <sz val="16"/>
        <rFont val="Verdana"/>
        <family val="2"/>
      </rPr>
      <t xml:space="preserve">
</t>
    </r>
    <r>
      <rPr>
        <sz val="16"/>
        <color rgb="FFFF0000"/>
        <rFont val="Verdana"/>
        <family val="2"/>
      </rPr>
      <t xml:space="preserve">- </t>
    </r>
    <r>
      <rPr>
        <sz val="16"/>
        <rFont val="Verdana"/>
        <family val="2"/>
      </rPr>
      <t xml:space="preserve">Accessible
- Current 
- Controled
- Updated for special events, Quality Alerts </t>
    </r>
  </si>
  <si>
    <r>
      <t xml:space="preserve">
1. Look for how the operator quarantines and tags NCM material.  </t>
    </r>
    <r>
      <rPr>
        <b/>
        <sz val="16"/>
        <rFont val="Verdana"/>
        <family val="2"/>
      </rPr>
      <t>All NCM material requires "RED PAINT" marking as NCM, alson with SET-UP parts.</t>
    </r>
    <r>
      <rPr>
        <sz val="16"/>
        <rFont val="Verdana"/>
        <family val="2"/>
      </rPr>
      <t xml:space="preserve">
2. Is the NCM material removed from the work area at the end of each shift? 
3. Is scrap in the red bins removed from the work area at the end of each shift......or as a minimum each day. 
4. Are NCM and scrap numbers documented at time of identifying the parts?  
Have operator demonstrate the NCM control process. 
</t>
    </r>
    <r>
      <rPr>
        <b/>
        <sz val="16"/>
        <rFont val="Verdana"/>
        <family val="2"/>
      </rPr>
      <t>Points of example:</t>
    </r>
    <r>
      <rPr>
        <sz val="16"/>
        <rFont val="Verdana"/>
        <family val="2"/>
      </rPr>
      <t xml:space="preserve">
- Tagging / traceability
- Segregation / Quarantine of product
- Records</t>
    </r>
  </si>
  <si>
    <r>
      <t xml:space="preserve">1. </t>
    </r>
    <r>
      <rPr>
        <b/>
        <sz val="14.5"/>
        <rFont val="Verdana"/>
        <family val="2"/>
      </rPr>
      <t xml:space="preserve">Are the gauges appropriate for the inspection:  For Example:  </t>
    </r>
    <r>
      <rPr>
        <sz val="14.5"/>
        <rFont val="Verdana"/>
        <family val="2"/>
      </rPr>
      <t xml:space="preserve">
Is CMM being used to inspect precision diameters? (not a good idea).
Is CMM being used to inspect precison features of less than .006mm (6 microns).
Is CMM being used to inspect features that should be inspected on special equipment such as Mahr, or Taylor-Hobson precision devices.
2. Where CMM used for precision parts with very tight tolerances such as .010mm or less, has supplier inspected those parts on higher level precision equipment and established high test correlation.
Have operator demonstrate the use of gauges.
</t>
    </r>
    <r>
      <rPr>
        <b/>
        <sz val="14.5"/>
        <rFont val="Verdana"/>
        <family val="2"/>
      </rPr>
      <t>Points of example:</t>
    </r>
    <r>
      <rPr>
        <sz val="14.5"/>
        <rFont val="Verdana"/>
        <family val="2"/>
      </rPr>
      <t xml:space="preserve">
- Work Instructions
- Control plan
- 5S Practices
- R&amp;R studies</t>
    </r>
  </si>
  <si>
    <r>
      <t xml:space="preserve">1. Does the PFMEA have accurate occurance scoring based upon process capability? 
2. Ask to see long term (Ppk) data for all SC's.   This is both histogram and run charts.    
3.  If long term capability isn't 1.33 Ppk or higher, consider putting supplier into 100% temporary inspection of the feature until improved. Improvement plan and tracking required. 
                                                                                           </t>
    </r>
    <r>
      <rPr>
        <b/>
        <sz val="16"/>
        <rFont val="Verdana"/>
        <family val="2"/>
      </rPr>
      <t xml:space="preserve">Points of examples: </t>
    </r>
    <r>
      <rPr>
        <sz val="16"/>
        <rFont val="Verdana"/>
        <family val="2"/>
      </rPr>
      <t xml:space="preserve"> 
- FMEA   
- Control Plan
- Statistical requirements
- Part print
- Technical Data Package</t>
    </r>
  </si>
  <si>
    <t>Does the process control plan call for SPC? Is the data properly recorded and analyzed?</t>
  </si>
  <si>
    <r>
      <t xml:space="preserve">1. How is end part tracebility maintained througout the manufacturing process and to tools?  
                                                                                                          2. Are there PM tool maintenance records for use of tool and tied back to machine?
Have them demonstrate the end product traceability to work week, work cell, machine, shift.
                                                                                           </t>
    </r>
    <r>
      <rPr>
        <b/>
        <sz val="16"/>
        <rFont val="Verdana"/>
        <family val="2"/>
      </rPr>
      <t>Points of example:</t>
    </r>
    <r>
      <rPr>
        <sz val="16"/>
        <rFont val="Verdana"/>
        <family val="2"/>
      </rPr>
      <t xml:space="preserve">
- Identification tags
- Tool Matenance records 
- Travelers
- Bar code
- Records</t>
    </r>
  </si>
  <si>
    <r>
      <t xml:space="preserve">1. Ask to see and understand how WIP is protected overnight, if not 3 shift operation. 
2. Ask same about over the week end. 
3. Check procedure and records for Rust Protection (RP) solution tanks. 
4.  Are racks covered with soft material for parts with precision finishes?   Also automatic pic and place devices.
                                                                          </t>
    </r>
    <r>
      <rPr>
        <b/>
        <sz val="16"/>
        <rFont val="Verdana"/>
        <family val="2"/>
      </rPr>
      <t>Points of example:</t>
    </r>
    <r>
      <rPr>
        <sz val="16"/>
        <rFont val="Verdana"/>
        <family val="2"/>
      </rPr>
      <t xml:space="preserve">
- FIFO
- WIP
- Preservation
- Identified properly
- Mixing, damaged</t>
    </r>
  </si>
  <si>
    <r>
      <t xml:space="preserve">1. Does the supplier have an Error Proofing matrix, that lists all EP and how it is challenged? 
</t>
    </r>
    <r>
      <rPr>
        <b/>
        <sz val="16"/>
        <rFont val="Verdana"/>
        <family val="2"/>
      </rPr>
      <t>2. Are all EP devices verified / challenged each shift.....minimum of each day.</t>
    </r>
    <r>
      <rPr>
        <sz val="16"/>
        <rFont val="Verdana"/>
        <family val="2"/>
      </rPr>
      <t xml:space="preserve"> 
3. How is EP verification documented?   Is it on Layered Audits? Have operator demonstrate error-proofing methods.
</t>
    </r>
    <r>
      <rPr>
        <b/>
        <sz val="16"/>
        <rFont val="Verdana"/>
        <family val="2"/>
      </rPr>
      <t>Points of example:</t>
    </r>
    <r>
      <rPr>
        <sz val="16"/>
        <rFont val="Verdana"/>
        <family val="2"/>
      </rPr>
      <t xml:space="preserve">
- Go/No-Go masters 
- Mastering frequency 
- Vision system </t>
    </r>
  </si>
  <si>
    <r>
      <t xml:space="preserve">1. If final inspection is used, question which features are inspected.     
2. Is there adequate evidence that all other features are properly controlled during production.  
                                                                              </t>
    </r>
    <r>
      <rPr>
        <b/>
        <sz val="16"/>
        <rFont val="Verdana"/>
        <family val="2"/>
      </rPr>
      <t>Points of example:</t>
    </r>
    <r>
      <rPr>
        <sz val="16"/>
        <rFont val="Verdana"/>
        <family val="2"/>
      </rPr>
      <t xml:space="preserve">
- Control Plan
- Work Instructions
- Prints / Technical specifications</t>
    </r>
  </si>
  <si>
    <r>
      <t xml:space="preserve">1. Discuss the statistical significance of the sampling method used for final inspection. 
2. What risk does Navistar have of receiving a defective part?
3. Use this opportunity to open up Prism 8D system and discuss whether any of the 8D's could have been avoided with an effective final inspection process.
Have operator demonstrate the final inspection process.
</t>
    </r>
    <r>
      <rPr>
        <b/>
        <sz val="16"/>
        <rFont val="Verdana"/>
        <family val="2"/>
      </rPr>
      <t>Points of Example:</t>
    </r>
    <r>
      <rPr>
        <sz val="16"/>
        <rFont val="Verdana"/>
        <family val="2"/>
      </rPr>
      <t xml:space="preserve">
- Functional gauges
- Geometric verification
- Labeling
- Prevention of mixed parts
- Dock audits</t>
    </r>
  </si>
  <si>
    <r>
      <t xml:space="preserve">1. Does the supplier conduct dock audits? 
2. If so, how often, look at the schedule, and look at results.                                                
</t>
    </r>
    <r>
      <rPr>
        <b/>
        <sz val="16"/>
        <rFont val="Verdana"/>
        <family val="2"/>
      </rPr>
      <t>Points of example:</t>
    </r>
    <r>
      <rPr>
        <sz val="16"/>
        <rFont val="Verdana"/>
        <family val="2"/>
      </rPr>
      <t xml:space="preserve">
- Packaging 
- Preservation
- Mistake proofing for labeling operation
</t>
    </r>
  </si>
  <si>
    <r>
      <t xml:space="preserve">1.  Pull the PO and drawing prior to leaving office and note PO number and drawing revision. 
</t>
    </r>
    <r>
      <rPr>
        <b/>
        <sz val="16"/>
        <rFont val="Verdana"/>
        <family val="2"/>
      </rPr>
      <t>Points of example:</t>
    </r>
    <r>
      <rPr>
        <sz val="16"/>
        <rFont val="Verdana"/>
        <family val="2"/>
      </rPr>
      <t xml:space="preserve">
- Purchase Order
- Contract requirements
- CAD Search
- MPAPs
- Pharos</t>
    </r>
  </si>
  <si>
    <r>
      <t xml:space="preserve">1. Review the specifications prior to traveling to the supplier and know what you are looking for before you arrive. 
</t>
    </r>
    <r>
      <rPr>
        <b/>
        <sz val="16"/>
        <rFont val="Verdana"/>
        <family val="2"/>
      </rPr>
      <t>2. DRD's, FMVSS and MPAPs documents also apply.</t>
    </r>
    <r>
      <rPr>
        <sz val="16"/>
        <rFont val="Verdana"/>
        <family val="2"/>
      </rPr>
      <t xml:space="preserve">
3. Don't just note that they have them, but verify that all requirements that are in them are also part of the PPAP of the part.
4. Feel free to ask the supplier to bring the specifications into the audit, open them up and explain how they use them as part of their process.    How do they know they are compliant. 
                                                                                             </t>
    </r>
    <r>
      <rPr>
        <b/>
        <sz val="16"/>
        <rFont val="Verdana"/>
        <family val="2"/>
      </rPr>
      <t>Points of example:</t>
    </r>
    <r>
      <rPr>
        <sz val="16"/>
        <rFont val="Verdana"/>
        <family val="2"/>
      </rPr>
      <t xml:space="preserve">
- EMD
- MPAPs</t>
    </r>
  </si>
  <si>
    <r>
      <t xml:space="preserve">1. </t>
    </r>
    <r>
      <rPr>
        <b/>
        <sz val="16"/>
        <rFont val="Verdana"/>
        <family val="2"/>
      </rPr>
      <t xml:space="preserve">Does supplier have CQI-9, 11, 12, 15, 17, 23, 27 special processes? 
</t>
    </r>
    <r>
      <rPr>
        <sz val="16"/>
        <rFont val="Verdana"/>
        <family val="2"/>
      </rPr>
      <t xml:space="preserve">
2. If so, are the compliant to our NISQR (annual re-assessment) and AIAG Standards? 
                                                                             </t>
    </r>
    <r>
      <rPr>
        <b/>
        <sz val="16"/>
        <rFont val="Verdana"/>
        <family val="2"/>
      </rPr>
      <t>Points of example</t>
    </r>
    <r>
      <rPr>
        <sz val="16"/>
        <rFont val="Verdana"/>
        <family val="2"/>
      </rPr>
      <t>:
- Heat treat
- Part washing
- NDT inspection</t>
    </r>
  </si>
  <si>
    <t>As quantities/lots de produce estão de acordo com a necessidade e estes são passados sistematicamente a etapa de trabalho posterior?
Are the quantities/ production lot volumes matched to demand and are they conveyed in a targeted manner?</t>
  </si>
  <si>
    <t>O fluxo de material e de components está seguro contra misturas, trocas por engano, estando garantida a sua rastreabilidade?
Is the material and parts flow secured against mix-up/confusion and is traceability guaranteed?</t>
  </si>
  <si>
    <t>Rev. C</t>
  </si>
  <si>
    <t>qww</t>
  </si>
  <si>
    <t>DCPA Audit</t>
  </si>
  <si>
    <t>Minor Edits</t>
  </si>
  <si>
    <t xml:space="preserve">Document number is not ISO-006-FO. Minor edits. </t>
  </si>
  <si>
    <r>
      <t xml:space="preserve">1. Ask how the DFMEA potential SCs and CCs flow down to the PFMEA.
2. Ask for Tiered PTC &amp; WD analysis.  Look for the form and conectivity to PFMEA characteristics class for PTC and WD.
3. Check PFMEA revision dates against PCP, SREA's, 8Ds  for part.  is it being updated in parallel?
4. Ask about specific formal PFMEA training that the team (leader) has.  Is it on their Personnel Records? 
5. Are the Occurence values either from process capability or actual process failures?  
                                                                                                         6. Does preventative actions have useless notes like "Operator Training", "Set-up instruction". 
</t>
    </r>
    <r>
      <rPr>
        <b/>
        <sz val="14.5"/>
        <rFont val="Verdana"/>
        <family val="2"/>
      </rPr>
      <t xml:space="preserve">                                                                                                      Points of example: 
-</t>
    </r>
    <r>
      <rPr>
        <sz val="14.5"/>
        <rFont val="Verdana"/>
        <family val="2"/>
      </rPr>
      <t xml:space="preserve"> Verify that a team approach is used  
- Are the RPN values aligned to AIAG requirements?
- Are RPN values updated when specifications change or corrective actions are implemented?</t>
    </r>
  </si>
  <si>
    <r>
      <t xml:space="preserve">1. Do SCs match those listed on the PFMEA? 
2. Do WD countermeasures from PTC &amp; WD analysis reflected in CP?
3. Do the steps in the Control Plan match the Process Flow &amp; PFMEA with matched numbering so you can find things? 
4. Do Control Methods list actual control methods for SC's such as I&amp;R, X-Bar &amp;R, Pre-Control....ect.     or do they just list the form number used to write down data? 
5. Do SC's all have SPC as the Control Method (REQUIRED), if not Why?
6. Do the reaction plans say what to do if a defect is made, or do they just reference another supplier document such as MRB procedure. 
                                                                                                                                </t>
    </r>
    <r>
      <rPr>
        <b/>
        <sz val="14"/>
        <rFont val="Verdana"/>
        <family val="2"/>
      </rPr>
      <t>Points of example:</t>
    </r>
    <r>
      <rPr>
        <sz val="14"/>
        <rFont val="Verdana"/>
        <family val="2"/>
      </rPr>
      <t xml:space="preserve">
- Are both Product and Process specifications addressed?
- Updated when specifications change or corrective actions are implemented?
- Is the reaction plan up-to-date?</t>
    </r>
  </si>
  <si>
    <t>Ask how DFMEA potential SCs and CCs flow down to PFMEA.  Ask for Tiered PTC&amp;WD analysis/form completion. Check PFMEA revision dates against PCP, SREAs, 8Ds for part. (Updated in parallel?)  Is formal PFMEA training for team leader documented in personneel records?)</t>
  </si>
  <si>
    <t>Do SCs match those listed on the PFMEA?  Do WD countermeasures from PTC&amp;WD analysis reflected in CP? Do the steps in Control plamatch Process Flow &amp; PFMEA with match numbering so you can find things?</t>
  </si>
  <si>
    <t>Rev. D</t>
  </si>
  <si>
    <t>PTC_WD documents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</si>
</sst>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164" formatCode="0.0%"/>
    <numFmt numFmtId="165" formatCode="m/d/yy;@"/>
    <numFmt numFmtId="166" formatCode="General_)"/>
    <numFmt numFmtId="167" formatCode="_-* #,##0\ _P_t_a_-;\-* #,##0\ _P_t_a_-;_-* &quot;-&quot;\ _P_t_a_-;_-@_-"/>
    <numFmt numFmtId="168" formatCode="_-* #,##0.00\ _P_t_a_-;\-* #,##0.00\ _P_t_a_-;_-* &quot;-&quot;??\ _P_t_a_-;_-@_-"/>
    <numFmt numFmtId="169" formatCode="_-&quot;£&quot;* #,##0_-;\-&quot;£&quot;* #,##0_-;_-&quot;£&quot;* &quot;-&quot;_-;_-@_-"/>
    <numFmt numFmtId="170" formatCode="_-* #,##0.0_-;\-* #,##0.0_-;_-*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8"/>
      <name val="Arial"/>
      <family val="2"/>
    </font>
    <font>
      <b/>
      <sz val="12"/>
      <name val="Arial"/>
      <family val="2"/>
    </font>
    <font>
      <sz val="10"/>
      <name val="Arial"/>
      <family val="2"/>
    </font>
    <font>
      <b/>
      <sz val="16"/>
      <name val="Arial"/>
      <family val="2"/>
    </font>
    <font>
      <sz val="14"/>
      <name val="Arial"/>
      <family val="2"/>
    </font>
    <font>
      <sz val="12"/>
      <name val="Arial"/>
      <family val="2"/>
    </font>
    <font>
      <sz val="12"/>
      <name val="Verdana"/>
      <family val="2"/>
    </font>
    <font>
      <b/>
      <sz val="14"/>
      <name val="Verdana"/>
      <family val="2"/>
    </font>
    <font>
      <sz val="18"/>
      <name val="Verdana"/>
      <family val="2"/>
    </font>
    <font>
      <b/>
      <sz val="16"/>
      <name val="Verdana"/>
      <family val="2"/>
    </font>
    <font>
      <sz val="13"/>
      <name val="Verdana"/>
      <family val="2"/>
    </font>
    <font>
      <b/>
      <sz val="11"/>
      <name val="Verdana"/>
      <family val="2"/>
    </font>
    <font>
      <u/>
      <sz val="10"/>
      <color indexed="12"/>
      <name val="Arial"/>
      <family val="2"/>
    </font>
    <font>
      <b/>
      <sz val="12"/>
      <name val="Verdana"/>
      <family val="2"/>
    </font>
    <font>
      <sz val="11"/>
      <name val="Verdana"/>
      <family val="2"/>
    </font>
    <font>
      <sz val="11"/>
      <name val="Arial"/>
      <family val="2"/>
    </font>
    <font>
      <sz val="15"/>
      <name val="Verdana"/>
      <family val="2"/>
    </font>
    <font>
      <sz val="9"/>
      <name val="Verdana"/>
      <family val="2"/>
    </font>
    <font>
      <b/>
      <sz val="10.5"/>
      <name val="Verdana"/>
      <family val="2"/>
    </font>
    <font>
      <sz val="8"/>
      <name val="Verdana"/>
      <family val="2"/>
    </font>
    <font>
      <b/>
      <sz val="10"/>
      <name val="Verdana"/>
      <family val="2"/>
    </font>
    <font>
      <vertAlign val="subscript"/>
      <sz val="10"/>
      <name val="Verdana"/>
      <family val="2"/>
    </font>
    <font>
      <b/>
      <sz val="18"/>
      <name val="Verdana"/>
      <family val="2"/>
    </font>
    <font>
      <b/>
      <sz val="14"/>
      <color theme="1"/>
      <name val="Calibri"/>
      <family val="2"/>
      <scheme val="minor"/>
    </font>
    <font>
      <sz val="18"/>
      <name val="Arial"/>
      <family val="2"/>
    </font>
    <font>
      <sz val="14"/>
      <name val="Verdana"/>
      <family val="2"/>
    </font>
    <font>
      <u/>
      <sz val="10"/>
      <name val="Arial"/>
      <family val="2"/>
    </font>
    <font>
      <b/>
      <sz val="20"/>
      <color theme="1"/>
      <name val="Verdana"/>
      <family val="2"/>
    </font>
    <font>
      <u/>
      <sz val="10"/>
      <name val="Verdana"/>
      <family val="2"/>
    </font>
    <font>
      <i/>
      <sz val="12"/>
      <name val="Verdana"/>
      <family val="2"/>
    </font>
    <font>
      <b/>
      <sz val="14"/>
      <name val="Arial"/>
      <family val="2"/>
    </font>
    <font>
      <sz val="16"/>
      <name val="Arial"/>
      <family val="2"/>
    </font>
    <font>
      <b/>
      <sz val="20"/>
      <name val="Arial"/>
      <family val="2"/>
    </font>
    <font>
      <b/>
      <sz val="22"/>
      <name val="Arial"/>
      <family val="2"/>
    </font>
    <font>
      <b/>
      <sz val="24"/>
      <name val="Arial"/>
      <family val="2"/>
    </font>
    <font>
      <sz val="16"/>
      <name val="Verdana"/>
      <family val="2"/>
    </font>
    <font>
      <sz val="10"/>
      <color theme="3" tint="0.79998168889431442"/>
      <name val="Arial"/>
      <family val="2"/>
    </font>
    <font>
      <sz val="16"/>
      <color rgb="FFFF0000"/>
      <name val="Verdana"/>
      <family val="2"/>
    </font>
    <font>
      <b/>
      <sz val="16"/>
      <color rgb="FFFF0000"/>
      <name val="Verdana"/>
      <family val="2"/>
    </font>
    <font>
      <sz val="16"/>
      <color rgb="FF0070C0"/>
      <name val="Arial"/>
      <family val="2"/>
    </font>
    <font>
      <b/>
      <sz val="18"/>
      <name val="Arial"/>
      <family val="2"/>
    </font>
    <font>
      <sz val="10"/>
      <color indexed="8"/>
      <name val="Arial"/>
      <family val="2"/>
    </font>
    <font>
      <sz val="10"/>
      <color indexed="12"/>
      <name val="Arial"/>
      <family val="2"/>
    </font>
    <font>
      <b/>
      <sz val="12"/>
      <name val="Helv"/>
    </font>
    <font>
      <sz val="10"/>
      <color indexed="14"/>
      <name val="Arial"/>
      <family val="2"/>
    </font>
    <font>
      <sz val="10"/>
      <color indexed="10"/>
      <name val="Arial"/>
      <family val="2"/>
    </font>
    <font>
      <sz val="8"/>
      <color rgb="FF000000"/>
      <name val="Tahoma"/>
      <family val="2"/>
    </font>
    <font>
      <sz val="9"/>
      <name val="Arial"/>
      <family val="2"/>
    </font>
    <font>
      <b/>
      <sz val="9"/>
      <name val="Arial"/>
      <family val="2"/>
    </font>
    <font>
      <sz val="1"/>
      <color theme="0" tint="-0.249977111117893"/>
      <name val="Verdana"/>
      <family val="2"/>
    </font>
    <font>
      <sz val="1"/>
      <color theme="0"/>
      <name val="Verdana"/>
      <family val="2"/>
    </font>
    <font>
      <b/>
      <sz val="20"/>
      <name val="Verdana"/>
      <family val="2"/>
    </font>
    <font>
      <b/>
      <sz val="15"/>
      <name val="Verdana"/>
      <family val="2"/>
    </font>
    <font>
      <sz val="14.5"/>
      <name val="Verdana"/>
      <family val="2"/>
    </font>
    <font>
      <b/>
      <sz val="14.5"/>
      <name val="Verdana"/>
      <family val="2"/>
    </font>
    <font>
      <sz val="1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9" tint="0.79998168889431442"/>
        <bgColor indexed="65"/>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patternFill patternType="solid">
        <fgColor indexed="26"/>
        <bgColor indexed="64"/>
      </patternFill>
    </fill>
    <fill>
      <patternFill patternType="solid">
        <fgColor theme="0" tint="-0.2499465926084170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1" tint="0.499984740745262"/>
      </left>
      <right/>
      <top style="thin">
        <color theme="1" tint="0.499984740745262"/>
      </top>
      <bottom style="thin">
        <color indexed="64"/>
      </bottom>
      <diagonal/>
    </border>
    <border>
      <left style="medium">
        <color indexed="64"/>
      </left>
      <right/>
      <top style="thin">
        <color indexed="64"/>
      </top>
      <bottom style="thin">
        <color indexed="64"/>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1" tint="0.499984740745262"/>
      </right>
      <top style="thin">
        <color theme="1" tint="0.499984740745262"/>
      </top>
      <bottom/>
      <diagonal/>
    </border>
    <border>
      <left style="thin">
        <color indexed="64"/>
      </left>
      <right/>
      <top/>
      <bottom style="thin">
        <color theme="1" tint="0.499984740745262"/>
      </bottom>
      <diagonal/>
    </border>
    <border>
      <left/>
      <right/>
      <top/>
      <bottom style="thin">
        <color theme="1" tint="0.499984740745262"/>
      </bottom>
      <diagonal/>
    </border>
    <border>
      <left style="thin">
        <color theme="1" tint="0.499984740745262"/>
      </left>
      <right style="thin">
        <color indexed="64"/>
      </right>
      <top style="thin">
        <color theme="1" tint="0.499984740745262"/>
      </top>
      <bottom/>
      <diagonal/>
    </border>
    <border>
      <left/>
      <right style="thin">
        <color indexed="64"/>
      </right>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2">
    <xf numFmtId="0" fontId="0" fillId="0" borderId="0"/>
    <xf numFmtId="0" fontId="18" fillId="0" borderId="0" applyNumberFormat="0" applyFill="0" applyBorder="0" applyAlignment="0" applyProtection="0">
      <alignment vertical="top"/>
      <protection locked="0"/>
    </xf>
    <xf numFmtId="9" fontId="8" fillId="0" borderId="0" applyFont="0" applyFill="0" applyBorder="0" applyAlignment="0" applyProtection="0"/>
    <xf numFmtId="0" fontId="2" fillId="5" borderId="0" applyNumberFormat="0" applyBorder="0" applyAlignment="0" applyProtection="0"/>
    <xf numFmtId="0" fontId="3" fillId="0" borderId="0"/>
    <xf numFmtId="0" fontId="1" fillId="0" borderId="0"/>
    <xf numFmtId="9" fontId="3" fillId="0" borderId="0" applyFont="0" applyFill="0" applyBorder="0" applyAlignment="0" applyProtection="0"/>
    <xf numFmtId="166" fontId="4" fillId="0" borderId="0" applyNumberFormat="0">
      <alignment horizontal="center"/>
    </xf>
    <xf numFmtId="0" fontId="47"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47" fillId="0" borderId="0" applyFill="0" applyBorder="0" applyAlignment="0"/>
    <xf numFmtId="0" fontId="3" fillId="0" borderId="0" applyFill="0" applyBorder="0" applyAlignment="0"/>
    <xf numFmtId="0" fontId="3" fillId="0" borderId="0" applyFill="0" applyBorder="0" applyAlignment="0"/>
    <xf numFmtId="0" fontId="3" fillId="0" borderId="0" applyFont="0" applyFill="0" applyBorder="0" applyAlignment="0" applyProtection="0"/>
    <xf numFmtId="0" fontId="3" fillId="0" borderId="0" applyFont="0" applyFill="0" applyBorder="0" applyAlignment="0" applyProtection="0"/>
    <xf numFmtId="14" fontId="47" fillId="0" borderId="0" applyFill="0" applyBorder="0" applyAlignment="0"/>
    <xf numFmtId="0" fontId="48" fillId="0" borderId="0" applyFill="0" applyBorder="0" applyAlignment="0"/>
    <xf numFmtId="0" fontId="3" fillId="0" borderId="0" applyFill="0" applyBorder="0" applyAlignment="0"/>
    <xf numFmtId="0" fontId="48" fillId="0" borderId="0" applyFill="0" applyBorder="0" applyAlignment="0"/>
    <xf numFmtId="0" fontId="3" fillId="0" borderId="0" applyFill="0" applyBorder="0" applyAlignment="0"/>
    <xf numFmtId="0" fontId="3" fillId="0" borderId="0" applyFill="0" applyBorder="0" applyAlignment="0"/>
    <xf numFmtId="38" fontId="6" fillId="3" borderId="0" applyNumberFormat="0" applyBorder="0" applyAlignment="0" applyProtection="0"/>
    <xf numFmtId="0" fontId="49" fillId="0" borderId="0">
      <alignment horizontal="left"/>
    </xf>
    <xf numFmtId="0" fontId="7" fillId="0" borderId="28" applyNumberFormat="0" applyAlignment="0" applyProtection="0">
      <alignment horizontal="left" vertical="center"/>
    </xf>
    <xf numFmtId="0" fontId="7" fillId="0" borderId="5">
      <alignment horizontal="left" vertical="center"/>
    </xf>
    <xf numFmtId="0" fontId="18" fillId="0" borderId="0" applyNumberFormat="0" applyFill="0" applyBorder="0" applyAlignment="0" applyProtection="0">
      <alignment vertical="top"/>
      <protection locked="0"/>
    </xf>
    <xf numFmtId="10" fontId="6" fillId="9" borderId="1" applyNumberFormat="0" applyBorder="0" applyAlignment="0" applyProtection="0"/>
    <xf numFmtId="0" fontId="50" fillId="0" borderId="0" applyFill="0" applyBorder="0" applyAlignment="0"/>
    <xf numFmtId="0" fontId="3" fillId="0" borderId="0" applyFill="0" applyBorder="0" applyAlignment="0"/>
    <xf numFmtId="0" fontId="50" fillId="0" borderId="0" applyFill="0" applyBorder="0" applyAlignment="0"/>
    <xf numFmtId="0" fontId="3" fillId="0" borderId="0" applyFill="0" applyBorder="0" applyAlignment="0"/>
    <xf numFmtId="0" fontId="3" fillId="0" borderId="0" applyFill="0" applyBorder="0" applyAlignment="0"/>
    <xf numFmtId="167" fontId="3" fillId="0" borderId="0" applyFont="0" applyFill="0" applyBorder="0" applyAlignment="0" applyProtection="0"/>
    <xf numFmtId="168"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169" fontId="3" fillId="0" borderId="0"/>
    <xf numFmtId="0" fontId="3" fillId="0" borderId="0" applyFont="0" applyFill="0" applyBorder="0" applyAlignment="0" applyProtection="0"/>
    <xf numFmtId="170" fontId="3" fillId="0" borderId="0" applyFont="0" applyFill="0" applyBorder="0" applyAlignment="0" applyProtection="0"/>
    <xf numFmtId="10" fontId="3" fillId="0" borderId="0" applyFont="0" applyFill="0" applyBorder="0" applyAlignment="0" applyProtection="0"/>
    <xf numFmtId="0" fontId="51" fillId="0" borderId="0" applyFill="0" applyBorder="0" applyAlignment="0"/>
    <xf numFmtId="0" fontId="3" fillId="0" borderId="0" applyFill="0" applyBorder="0" applyAlignment="0"/>
    <xf numFmtId="0" fontId="51" fillId="0" borderId="0" applyFill="0" applyBorder="0" applyAlignment="0"/>
    <xf numFmtId="0" fontId="3" fillId="0" borderId="0" applyFill="0" applyBorder="0" applyAlignment="0"/>
    <xf numFmtId="0" fontId="3" fillId="0" borderId="0" applyFill="0" applyBorder="0" applyAlignment="0"/>
    <xf numFmtId="49" fontId="47" fillId="0" borderId="0" applyFill="0" applyBorder="0" applyAlignment="0"/>
    <xf numFmtId="0" fontId="3" fillId="0" borderId="0" applyFill="0" applyBorder="0" applyAlignment="0"/>
    <xf numFmtId="0" fontId="3" fillId="0" borderId="0" applyFill="0" applyBorder="0" applyAlignment="0"/>
    <xf numFmtId="9" fontId="61" fillId="0" borderId="0" applyFont="0" applyFill="0" applyBorder="0" applyAlignment="0" applyProtection="0"/>
  </cellStyleXfs>
  <cellXfs count="940">
    <xf numFmtId="0" fontId="0" fillId="0" borderId="0" xfId="0"/>
    <xf numFmtId="0" fontId="12" fillId="2" borderId="0" xfId="0" applyFont="1" applyFill="1" applyAlignment="1">
      <alignment vertical="center"/>
    </xf>
    <xf numFmtId="0" fontId="5" fillId="2" borderId="0" xfId="0" applyFont="1" applyFill="1" applyAlignment="1">
      <alignment vertical="center"/>
    </xf>
    <xf numFmtId="0" fontId="5" fillId="2" borderId="19" xfId="0" applyFont="1" applyFill="1" applyBorder="1" applyAlignment="1">
      <alignment vertical="center"/>
    </xf>
    <xf numFmtId="0" fontId="5" fillId="2" borderId="21" xfId="0" applyFont="1" applyFill="1" applyBorder="1" applyAlignment="1">
      <alignment vertical="center"/>
    </xf>
    <xf numFmtId="0" fontId="5" fillId="2" borderId="0" xfId="0" applyFont="1" applyFill="1" applyBorder="1" applyAlignment="1">
      <alignmen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12" fillId="2" borderId="21" xfId="0" applyFont="1" applyFill="1" applyBorder="1" applyAlignment="1">
      <alignment vertical="center"/>
    </xf>
    <xf numFmtId="0" fontId="12" fillId="2" borderId="22" xfId="0" applyFont="1" applyFill="1" applyBorder="1" applyAlignment="1">
      <alignment vertical="center"/>
    </xf>
    <xf numFmtId="0" fontId="12" fillId="2" borderId="0" xfId="0" applyFont="1" applyFill="1" applyBorder="1" applyAlignment="1">
      <alignment horizontal="center" vertical="top"/>
    </xf>
    <xf numFmtId="0" fontId="12" fillId="2" borderId="0" xfId="0" applyFont="1" applyFill="1" applyBorder="1" applyAlignment="1">
      <alignment vertical="center"/>
    </xf>
    <xf numFmtId="0" fontId="16" fillId="2" borderId="24" xfId="0" applyFont="1" applyFill="1" applyBorder="1" applyAlignment="1">
      <alignment horizontal="center" vertical="center"/>
    </xf>
    <xf numFmtId="0" fontId="17" fillId="2" borderId="0" xfId="0" applyFont="1" applyFill="1" applyBorder="1" applyAlignment="1">
      <alignment horizontal="right" vertical="center"/>
    </xf>
    <xf numFmtId="0" fontId="19" fillId="2" borderId="0" xfId="0" applyFont="1" applyFill="1" applyBorder="1" applyAlignment="1">
      <alignment horizontal="right" vertical="center"/>
    </xf>
    <xf numFmtId="0" fontId="17" fillId="2" borderId="22" xfId="0" applyFont="1" applyFill="1" applyBorder="1" applyAlignment="1">
      <alignment horizontal="right" vertical="center"/>
    </xf>
    <xf numFmtId="0" fontId="17" fillId="2" borderId="0" xfId="0" applyFont="1" applyFill="1" applyAlignment="1">
      <alignment horizontal="right" vertical="center"/>
    </xf>
    <xf numFmtId="0" fontId="23"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5" fillId="2" borderId="1"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16" fillId="2" borderId="0" xfId="0" applyFont="1" applyFill="1" applyBorder="1" applyAlignment="1">
      <alignment vertical="center"/>
    </xf>
    <xf numFmtId="0" fontId="25" fillId="2" borderId="0" xfId="0" applyFont="1" applyFill="1" applyBorder="1" applyAlignment="1">
      <alignment vertical="center"/>
    </xf>
    <xf numFmtId="0" fontId="25" fillId="2" borderId="0" xfId="0" applyFont="1" applyFill="1" applyAlignment="1">
      <alignment vertical="center"/>
    </xf>
    <xf numFmtId="0" fontId="5" fillId="2" borderId="16" xfId="0" applyFont="1" applyFill="1" applyBorder="1" applyAlignment="1">
      <alignment vertical="center"/>
    </xf>
    <xf numFmtId="0" fontId="22" fillId="2" borderId="0" xfId="0" applyFont="1" applyFill="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17" fillId="2" borderId="0" xfId="0" applyFont="1" applyFill="1" applyBorder="1" applyAlignment="1">
      <alignment horizontal="left" vertical="top"/>
    </xf>
    <xf numFmtId="0" fontId="0" fillId="0" borderId="0" xfId="0" applyAlignment="1"/>
    <xf numFmtId="0" fontId="25" fillId="2" borderId="24" xfId="0" applyFont="1" applyFill="1" applyBorder="1" applyAlignment="1"/>
    <xf numFmtId="0" fontId="3" fillId="0" borderId="0" xfId="0" applyFont="1"/>
    <xf numFmtId="0" fontId="32" fillId="0" borderId="0" xfId="0" applyFont="1"/>
    <xf numFmtId="14" fontId="0" fillId="0" borderId="0" xfId="0" applyNumberFormat="1" applyAlignment="1">
      <alignment horizontal="center"/>
    </xf>
    <xf numFmtId="0" fontId="5" fillId="2" borderId="32" xfId="0" applyFont="1" applyFill="1" applyBorder="1" applyAlignment="1">
      <alignment horizontal="center" vertical="center" wrapText="1"/>
    </xf>
    <xf numFmtId="49" fontId="5" fillId="2" borderId="32" xfId="0" applyNumberFormat="1" applyFont="1" applyFill="1" applyBorder="1" applyAlignment="1">
      <alignment vertical="center"/>
    </xf>
    <xf numFmtId="0" fontId="5" fillId="2" borderId="32" xfId="0" applyFont="1" applyFill="1" applyBorder="1" applyAlignment="1">
      <alignment vertical="center"/>
    </xf>
    <xf numFmtId="0" fontId="5" fillId="2" borderId="32" xfId="0" applyFont="1" applyFill="1" applyBorder="1" applyAlignment="1">
      <alignment horizontal="left" vertical="center"/>
    </xf>
    <xf numFmtId="0" fontId="5" fillId="2" borderId="32" xfId="0" applyFont="1" applyFill="1" applyBorder="1" applyAlignment="1">
      <alignment horizontal="left" vertical="center" wrapText="1"/>
    </xf>
    <xf numFmtId="0" fontId="5" fillId="2" borderId="33" xfId="0" applyFont="1" applyFill="1" applyBorder="1" applyAlignment="1">
      <alignment vertical="center"/>
    </xf>
    <xf numFmtId="0" fontId="5" fillId="2" borderId="57" xfId="0" applyFont="1" applyFill="1" applyBorder="1" applyAlignment="1">
      <alignment horizontal="center" vertical="center" wrapText="1"/>
    </xf>
    <xf numFmtId="49" fontId="5" fillId="2" borderId="57" xfId="0" applyNumberFormat="1" applyFont="1" applyFill="1" applyBorder="1" applyAlignment="1">
      <alignment vertical="center"/>
    </xf>
    <xf numFmtId="0" fontId="5" fillId="2" borderId="58" xfId="0" applyFont="1" applyFill="1" applyBorder="1" applyAlignment="1">
      <alignment vertical="center"/>
    </xf>
    <xf numFmtId="0" fontId="5" fillId="2" borderId="59" xfId="0" applyFont="1" applyFill="1" applyBorder="1" applyAlignment="1">
      <alignment vertical="center"/>
    </xf>
    <xf numFmtId="0" fontId="5" fillId="2" borderId="60" xfId="0" applyFont="1" applyFill="1" applyBorder="1" applyAlignment="1">
      <alignment vertical="center"/>
    </xf>
    <xf numFmtId="0" fontId="5" fillId="2" borderId="57" xfId="0" applyFont="1" applyFill="1" applyBorder="1" applyAlignment="1">
      <alignment horizontal="left" vertical="center"/>
    </xf>
    <xf numFmtId="0" fontId="23" fillId="2" borderId="0" xfId="0" quotePrefix="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quotePrefix="1" applyFont="1" applyFill="1" applyBorder="1" applyAlignment="1">
      <alignment vertical="center"/>
    </xf>
    <xf numFmtId="9" fontId="5" fillId="2" borderId="0" xfId="0" applyNumberFormat="1" applyFont="1" applyFill="1" applyBorder="1" applyAlignment="1">
      <alignment vertical="center"/>
    </xf>
    <xf numFmtId="9" fontId="25" fillId="2" borderId="0" xfId="2" applyFont="1" applyFill="1" applyBorder="1" applyAlignment="1">
      <alignment horizontal="center" vertical="center"/>
    </xf>
    <xf numFmtId="0" fontId="25" fillId="2" borderId="2" xfId="0" applyFont="1" applyFill="1" applyBorder="1" applyAlignment="1">
      <alignment horizontal="center" vertical="center"/>
    </xf>
    <xf numFmtId="0" fontId="25" fillId="2" borderId="52" xfId="0" applyFont="1" applyFill="1" applyBorder="1" applyAlignment="1">
      <alignment horizontal="center" vertical="center"/>
    </xf>
    <xf numFmtId="0" fontId="5" fillId="2" borderId="0" xfId="0" applyFont="1" applyFill="1" applyBorder="1" applyAlignment="1">
      <alignment vertical="center" wrapText="1"/>
    </xf>
    <xf numFmtId="0" fontId="5" fillId="2" borderId="86" xfId="0" applyFont="1" applyFill="1" applyBorder="1" applyAlignment="1">
      <alignment horizontal="center" vertical="center" wrapText="1"/>
    </xf>
    <xf numFmtId="49" fontId="5" fillId="2" borderId="86" xfId="0" applyNumberFormat="1" applyFont="1" applyFill="1" applyBorder="1" applyAlignment="1">
      <alignment vertical="center"/>
    </xf>
    <xf numFmtId="0" fontId="5" fillId="2" borderId="87" xfId="0" applyFont="1" applyFill="1" applyBorder="1" applyAlignment="1">
      <alignment vertical="center"/>
    </xf>
    <xf numFmtId="0" fontId="5" fillId="2" borderId="62" xfId="0" applyFont="1" applyFill="1" applyBorder="1" applyAlignment="1">
      <alignment horizontal="center" vertical="center" wrapText="1"/>
    </xf>
    <xf numFmtId="0" fontId="5" fillId="2" borderId="62" xfId="0" applyFont="1" applyFill="1" applyBorder="1" applyAlignment="1">
      <alignment vertical="center"/>
    </xf>
    <xf numFmtId="0" fontId="5" fillId="2" borderId="88" xfId="0" applyFont="1" applyFill="1" applyBorder="1" applyAlignment="1">
      <alignment vertical="center"/>
    </xf>
    <xf numFmtId="0" fontId="5" fillId="2" borderId="89" xfId="0" applyFont="1" applyFill="1" applyBorder="1" applyAlignment="1">
      <alignment vertical="center"/>
    </xf>
    <xf numFmtId="0" fontId="5" fillId="2" borderId="62" xfId="0" applyFont="1" applyFill="1" applyBorder="1" applyAlignment="1">
      <alignment horizontal="left" vertical="center"/>
    </xf>
    <xf numFmtId="0" fontId="5" fillId="2" borderId="57" xfId="0" applyFont="1" applyFill="1" applyBorder="1" applyAlignment="1">
      <alignment horizontal="left" vertical="center" wrapText="1"/>
    </xf>
    <xf numFmtId="0" fontId="5" fillId="2" borderId="62" xfId="0" applyFont="1" applyFill="1" applyBorder="1" applyAlignment="1">
      <alignment horizontal="left" vertical="center" wrapText="1"/>
    </xf>
    <xf numFmtId="49" fontId="5" fillId="2" borderId="62" xfId="0" applyNumberFormat="1" applyFont="1" applyFill="1" applyBorder="1" applyAlignment="1">
      <alignment vertical="center"/>
    </xf>
    <xf numFmtId="49" fontId="5" fillId="2" borderId="0" xfId="0" applyNumberFormat="1" applyFont="1" applyFill="1" applyBorder="1" applyAlignment="1">
      <alignment vertical="center"/>
    </xf>
    <xf numFmtId="0" fontId="5" fillId="2" borderId="0" xfId="0" applyFont="1" applyFill="1" applyBorder="1" applyAlignment="1">
      <alignment horizontal="left" vertical="top"/>
    </xf>
    <xf numFmtId="0" fontId="0" fillId="0" borderId="0" xfId="0" applyBorder="1" applyAlignment="1">
      <alignment horizontal="left" vertical="center" wrapText="1"/>
    </xf>
    <xf numFmtId="9" fontId="25" fillId="2" borderId="27" xfId="2" applyFont="1" applyFill="1" applyBorder="1" applyAlignment="1">
      <alignment horizontal="center" vertical="center"/>
    </xf>
    <xf numFmtId="9" fontId="25" fillId="2" borderId="27" xfId="2" applyFont="1" applyFill="1" applyBorder="1" applyAlignment="1">
      <alignment vertical="center"/>
    </xf>
    <xf numFmtId="9" fontId="5" fillId="2" borderId="0" xfId="0" quotePrefix="1" applyNumberFormat="1" applyFont="1" applyFill="1" applyBorder="1" applyAlignment="1">
      <alignment vertical="center"/>
    </xf>
    <xf numFmtId="0" fontId="5" fillId="2" borderId="97" xfId="0" applyFont="1" applyFill="1" applyBorder="1" applyAlignment="1">
      <alignment horizontal="center" vertical="center" wrapText="1"/>
    </xf>
    <xf numFmtId="0" fontId="5" fillId="2" borderId="98" xfId="0" applyFont="1" applyFill="1" applyBorder="1" applyAlignment="1">
      <alignment vertical="center"/>
    </xf>
    <xf numFmtId="0" fontId="5" fillId="2" borderId="97" xfId="0" applyFont="1" applyFill="1" applyBorder="1" applyAlignment="1">
      <alignment horizontal="left" vertical="center"/>
    </xf>
    <xf numFmtId="49" fontId="23" fillId="2" borderId="0" xfId="0" applyNumberFormat="1" applyFont="1" applyFill="1" applyBorder="1" applyAlignment="1">
      <alignment horizontal="center" vertical="center"/>
    </xf>
    <xf numFmtId="14" fontId="0" fillId="0" borderId="0" xfId="0" applyNumberFormat="1"/>
    <xf numFmtId="0" fontId="41" fillId="0" borderId="2" xfId="0" applyFont="1" applyFill="1" applyBorder="1" applyAlignment="1" applyProtection="1">
      <alignment horizontal="left" vertical="center"/>
    </xf>
    <xf numFmtId="0" fontId="41" fillId="0" borderId="66" xfId="0" applyFont="1" applyBorder="1" applyAlignment="1" applyProtection="1">
      <alignment horizontal="center" vertical="center" wrapText="1"/>
      <protection locked="0"/>
    </xf>
    <xf numFmtId="0" fontId="41" fillId="0" borderId="66" xfId="0" applyFont="1" applyBorder="1" applyAlignment="1" applyProtection="1">
      <alignment horizontal="center" vertical="center"/>
      <protection locked="0"/>
    </xf>
    <xf numFmtId="0" fontId="41" fillId="0" borderId="82" xfId="0" applyFont="1" applyBorder="1" applyAlignment="1" applyProtection="1">
      <alignment horizontal="center" vertical="center"/>
      <protection locked="0"/>
    </xf>
    <xf numFmtId="0" fontId="41" fillId="0" borderId="66" xfId="0" quotePrefix="1" applyFont="1" applyBorder="1" applyAlignment="1" applyProtection="1">
      <alignment horizontal="center" vertical="center"/>
      <protection locked="0"/>
    </xf>
    <xf numFmtId="0" fontId="41" fillId="0" borderId="69" xfId="0" applyFont="1" applyBorder="1" applyAlignment="1" applyProtection="1">
      <alignment horizontal="center" vertical="center"/>
      <protection locked="0"/>
    </xf>
    <xf numFmtId="0" fontId="41" fillId="0" borderId="93"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0" fillId="0" borderId="0" xfId="0" applyAlignment="1">
      <alignment horizontal="center" vertical="top"/>
    </xf>
    <xf numFmtId="0" fontId="5" fillId="2" borderId="23" xfId="0" applyFont="1" applyFill="1" applyBorder="1" applyAlignment="1">
      <alignment horizontal="center" vertical="top"/>
    </xf>
    <xf numFmtId="0" fontId="16" fillId="2" borderId="24" xfId="0" applyFont="1" applyFill="1" applyBorder="1" applyAlignment="1">
      <alignment horizontal="center" vertical="top"/>
    </xf>
    <xf numFmtId="0" fontId="3" fillId="0" borderId="0" xfId="0" applyFont="1" applyAlignment="1">
      <alignment horizontal="left" vertical="top" wrapText="1"/>
    </xf>
    <xf numFmtId="0" fontId="0" fillId="0" borderId="0" xfId="0" applyNumberFormat="1" applyAlignment="1">
      <alignment wrapText="1"/>
    </xf>
    <xf numFmtId="0" fontId="3" fillId="0" borderId="46" xfId="4" applyBorder="1" applyProtection="1"/>
    <xf numFmtId="0" fontId="3" fillId="0" borderId="99" xfId="4" applyBorder="1" applyProtection="1"/>
    <xf numFmtId="0" fontId="37" fillId="0" borderId="43" xfId="4" applyFont="1" applyBorder="1" applyProtection="1"/>
    <xf numFmtId="0" fontId="37" fillId="0" borderId="36" xfId="4" applyFont="1" applyBorder="1" applyProtection="1"/>
    <xf numFmtId="0" fontId="11" fillId="0" borderId="1" xfId="4" applyFont="1" applyBorder="1" applyAlignment="1" applyProtection="1">
      <alignment horizontal="right"/>
    </xf>
    <xf numFmtId="0" fontId="10" fillId="0" borderId="44" xfId="4" applyFont="1" applyBorder="1" applyAlignment="1" applyProtection="1">
      <alignment vertical="center" wrapText="1"/>
    </xf>
    <xf numFmtId="0" fontId="10" fillId="0" borderId="26" xfId="4" applyFont="1" applyBorder="1" applyAlignment="1" applyProtection="1">
      <alignment vertical="center" wrapText="1"/>
    </xf>
    <xf numFmtId="164" fontId="46" fillId="0" borderId="26" xfId="6" applyNumberFormat="1" applyFont="1" applyBorder="1" applyAlignment="1" applyProtection="1">
      <alignment horizontal="center" vertical="center"/>
    </xf>
    <xf numFmtId="0" fontId="46" fillId="0" borderId="26" xfId="4" applyFont="1" applyBorder="1" applyAlignment="1" applyProtection="1">
      <alignment horizontal="center" vertical="center"/>
    </xf>
    <xf numFmtId="0" fontId="46" fillId="0" borderId="45" xfId="4" applyFont="1" applyBorder="1" applyAlignment="1" applyProtection="1">
      <alignment horizontal="center" vertical="center"/>
    </xf>
    <xf numFmtId="0" fontId="53" fillId="0" borderId="0" xfId="4" applyFont="1"/>
    <xf numFmtId="0" fontId="53" fillId="0" borderId="0" xfId="4" applyFont="1" applyFill="1"/>
    <xf numFmtId="0" fontId="53" fillId="0" borderId="0" xfId="4" applyFont="1" applyAlignment="1">
      <alignment horizontal="right" wrapText="1"/>
    </xf>
    <xf numFmtId="0" fontId="53" fillId="0" borderId="0" xfId="4" applyFont="1" applyAlignment="1">
      <alignment horizontal="right"/>
    </xf>
    <xf numFmtId="0" fontId="53" fillId="0" borderId="0" xfId="4" applyFont="1" applyAlignment="1">
      <alignment horizontal="right" vertical="center"/>
    </xf>
    <xf numFmtId="0" fontId="53" fillId="0" borderId="0" xfId="4" applyFont="1" applyAlignment="1">
      <alignment horizontal="center"/>
    </xf>
    <xf numFmtId="0" fontId="53" fillId="0" borderId="0" xfId="4" applyFont="1" applyAlignment="1">
      <alignment horizontal="center" vertical="center"/>
    </xf>
    <xf numFmtId="0" fontId="53" fillId="11" borderId="11" xfId="4" applyFont="1" applyFill="1" applyBorder="1" applyAlignment="1"/>
    <xf numFmtId="0" fontId="53" fillId="11" borderId="15" xfId="4" applyFont="1" applyFill="1" applyBorder="1" applyAlignment="1"/>
    <xf numFmtId="0" fontId="53" fillId="11" borderId="8" xfId="4" applyFont="1" applyFill="1" applyBorder="1" applyAlignment="1">
      <alignment horizontal="center" vertical="center" wrapText="1"/>
    </xf>
    <xf numFmtId="165" fontId="53" fillId="11" borderId="48" xfId="4" applyNumberFormat="1" applyFont="1" applyFill="1" applyBorder="1" applyAlignment="1">
      <alignment horizontal="center" vertical="top" shrinkToFit="1"/>
    </xf>
    <xf numFmtId="165" fontId="53" fillId="11" borderId="1" xfId="4" applyNumberFormat="1" applyFont="1" applyFill="1" applyBorder="1" applyAlignment="1">
      <alignment horizontal="center" vertical="top" shrinkToFit="1"/>
    </xf>
    <xf numFmtId="0" fontId="53" fillId="11" borderId="52" xfId="4" applyFont="1" applyFill="1" applyBorder="1"/>
    <xf numFmtId="0" fontId="53" fillId="11" borderId="0" xfId="4" applyFont="1" applyFill="1" applyBorder="1"/>
    <xf numFmtId="0" fontId="53" fillId="11" borderId="14" xfId="4" applyFont="1" applyFill="1" applyBorder="1"/>
    <xf numFmtId="0" fontId="53" fillId="11" borderId="16" xfId="4" applyFont="1" applyFill="1" applyBorder="1" applyAlignment="1"/>
    <xf numFmtId="0" fontId="53" fillId="11" borderId="2" xfId="4" applyFont="1" applyFill="1" applyBorder="1"/>
    <xf numFmtId="0" fontId="53" fillId="11" borderId="10" xfId="4" applyFont="1" applyFill="1" applyBorder="1"/>
    <xf numFmtId="0" fontId="53" fillId="11" borderId="1" xfId="4" applyFont="1" applyFill="1" applyBorder="1" applyAlignment="1">
      <alignment vertical="top" shrinkToFit="1"/>
    </xf>
    <xf numFmtId="0" fontId="53" fillId="0" borderId="1" xfId="4" applyFont="1" applyFill="1" applyBorder="1" applyAlignment="1" applyProtection="1">
      <alignment horizontal="center" vertical="center"/>
      <protection locked="0"/>
    </xf>
    <xf numFmtId="0" fontId="53" fillId="0" borderId="1" xfId="4" applyFont="1" applyFill="1" applyBorder="1" applyAlignment="1" applyProtection="1">
      <alignment horizontal="center" vertical="center" shrinkToFit="1"/>
      <protection locked="0"/>
    </xf>
    <xf numFmtId="165" fontId="53" fillId="0" borderId="1" xfId="4" applyNumberFormat="1" applyFont="1" applyFill="1" applyBorder="1" applyAlignment="1" applyProtection="1">
      <alignment horizontal="center" vertical="center" shrinkToFit="1"/>
      <protection locked="0"/>
    </xf>
    <xf numFmtId="165" fontId="53" fillId="0" borderId="1" xfId="4" applyNumberFormat="1" applyFont="1" applyFill="1" applyBorder="1" applyAlignment="1" applyProtection="1">
      <alignment horizontal="center" vertical="top" shrinkToFit="1"/>
      <protection locked="0"/>
    </xf>
    <xf numFmtId="165" fontId="53" fillId="0" borderId="48" xfId="4" applyNumberFormat="1" applyFont="1" applyFill="1" applyBorder="1" applyAlignment="1" applyProtection="1">
      <alignment horizontal="center" vertical="top" shrinkToFit="1"/>
      <protection locked="0"/>
    </xf>
    <xf numFmtId="0" fontId="53" fillId="0" borderId="1" xfId="4" applyFont="1" applyFill="1" applyBorder="1" applyAlignment="1" applyProtection="1">
      <alignment vertical="top" shrinkToFit="1"/>
      <protection locked="0"/>
    </xf>
    <xf numFmtId="14" fontId="0" fillId="0" borderId="0" xfId="0" applyNumberFormat="1" applyAlignment="1">
      <alignment horizontal="center" vertical="center"/>
    </xf>
    <xf numFmtId="165" fontId="53" fillId="12" borderId="1" xfId="4" applyNumberFormat="1" applyFont="1" applyFill="1" applyBorder="1" applyAlignment="1">
      <alignment horizontal="center" vertical="center" shrinkToFit="1"/>
    </xf>
    <xf numFmtId="0" fontId="53" fillId="12" borderId="1" xfId="4" applyFont="1" applyFill="1" applyBorder="1" applyAlignment="1">
      <alignment horizontal="center" vertical="center"/>
    </xf>
    <xf numFmtId="0" fontId="53" fillId="12" borderId="1" xfId="4" applyFont="1" applyFill="1" applyBorder="1" applyAlignment="1">
      <alignment horizontal="center" vertical="center" shrinkToFit="1"/>
    </xf>
    <xf numFmtId="0" fontId="3" fillId="0" borderId="11" xfId="4" applyBorder="1" applyProtection="1"/>
    <xf numFmtId="0" fontId="3" fillId="0" borderId="12" xfId="4" applyBorder="1" applyProtection="1"/>
    <xf numFmtId="0" fontId="3" fillId="0" borderId="13" xfId="4" applyBorder="1" applyProtection="1"/>
    <xf numFmtId="0" fontId="37" fillId="0" borderId="52" xfId="4" applyFont="1" applyBorder="1" applyProtection="1"/>
    <xf numFmtId="0" fontId="37" fillId="0" borderId="0" xfId="4" applyFont="1" applyBorder="1" applyProtection="1"/>
    <xf numFmtId="0" fontId="37" fillId="0" borderId="14" xfId="4" applyFont="1" applyBorder="1" applyProtection="1"/>
    <xf numFmtId="0" fontId="37" fillId="7" borderId="26" xfId="4" applyFont="1" applyFill="1" applyBorder="1" applyAlignment="1" applyProtection="1"/>
    <xf numFmtId="0" fontId="37" fillId="7" borderId="113" xfId="4" applyFont="1" applyFill="1" applyBorder="1" applyAlignment="1" applyProtection="1"/>
    <xf numFmtId="0" fontId="11" fillId="0" borderId="1" xfId="4" applyFont="1" applyBorder="1" applyAlignment="1" applyProtection="1">
      <alignment horizontal="right" vertical="center"/>
    </xf>
    <xf numFmtId="0" fontId="11" fillId="0" borderId="52" xfId="4" applyFont="1" applyBorder="1" applyAlignment="1" applyProtection="1">
      <alignment horizontal="right" vertical="center"/>
    </xf>
    <xf numFmtId="0" fontId="11" fillId="0" borderId="0" xfId="4" applyFont="1" applyBorder="1" applyAlignment="1" applyProtection="1">
      <alignment horizontal="right" vertical="center"/>
    </xf>
    <xf numFmtId="0" fontId="11" fillId="7" borderId="0" xfId="4" applyFont="1" applyFill="1" applyBorder="1" applyAlignment="1" applyProtection="1">
      <alignment horizontal="center"/>
    </xf>
    <xf numFmtId="0" fontId="11" fillId="7" borderId="0" xfId="4" applyFont="1" applyFill="1" applyBorder="1" applyAlignment="1" applyProtection="1">
      <alignment horizontal="right" vertical="center"/>
    </xf>
    <xf numFmtId="0" fontId="11" fillId="7" borderId="14" xfId="4" applyFont="1" applyFill="1" applyBorder="1" applyAlignment="1" applyProtection="1"/>
    <xf numFmtId="0" fontId="3" fillId="0" borderId="112" xfId="4" applyBorder="1" applyProtection="1"/>
    <xf numFmtId="0" fontId="3" fillId="0" borderId="26" xfId="4" applyBorder="1" applyProtection="1"/>
    <xf numFmtId="0" fontId="3" fillId="0" borderId="113" xfId="4" applyBorder="1" applyProtection="1"/>
    <xf numFmtId="0" fontId="3" fillId="0" borderId="52" xfId="4" applyBorder="1" applyProtection="1"/>
    <xf numFmtId="0" fontId="3" fillId="0" borderId="0" xfId="4" applyBorder="1" applyProtection="1"/>
    <xf numFmtId="0" fontId="3" fillId="0" borderId="47" xfId="4" applyBorder="1" applyProtection="1"/>
    <xf numFmtId="0" fontId="3" fillId="0" borderId="115" xfId="4" applyBorder="1" applyProtection="1"/>
    <xf numFmtId="0" fontId="3" fillId="0" borderId="52" xfId="4" quotePrefix="1" applyBorder="1" applyAlignment="1" applyProtection="1">
      <alignment horizontal="right" vertical="center"/>
    </xf>
    <xf numFmtId="0" fontId="3" fillId="0" borderId="15" xfId="4" quotePrefix="1" applyBorder="1" applyAlignment="1" applyProtection="1">
      <alignment horizontal="right" vertical="center"/>
    </xf>
    <xf numFmtId="0" fontId="11" fillId="13" borderId="107" xfId="4" applyFont="1" applyFill="1" applyBorder="1" applyAlignment="1" applyProtection="1">
      <protection locked="0"/>
    </xf>
    <xf numFmtId="165" fontId="7" fillId="13" borderId="104" xfId="4" applyNumberFormat="1" applyFont="1" applyFill="1" applyBorder="1" applyAlignment="1" applyProtection="1">
      <alignment horizontal="left"/>
      <protection locked="0"/>
    </xf>
    <xf numFmtId="0" fontId="3" fillId="13" borderId="9" xfId="4" applyFill="1" applyBorder="1" applyAlignment="1" applyProtection="1">
      <alignment horizontal="center" vertical="center"/>
      <protection locked="0"/>
    </xf>
    <xf numFmtId="0" fontId="3" fillId="13" borderId="105" xfId="4" applyFill="1" applyBorder="1" applyAlignment="1" applyProtection="1">
      <alignment horizontal="center" vertical="center"/>
      <protection locked="0"/>
    </xf>
    <xf numFmtId="0" fontId="3" fillId="0" borderId="6" xfId="4" applyFont="1" applyBorder="1" applyAlignment="1" applyProtection="1">
      <alignment horizontal="right" vertical="center"/>
    </xf>
    <xf numFmtId="0" fontId="3" fillId="0" borderId="8" xfId="4" applyFont="1" applyBorder="1" applyAlignment="1" applyProtection="1">
      <alignment horizontal="right" vertical="center"/>
    </xf>
    <xf numFmtId="0" fontId="11" fillId="0" borderId="81" xfId="4" applyFont="1" applyBorder="1" applyAlignment="1" applyProtection="1">
      <alignment horizontal="right" vertical="center"/>
    </xf>
    <xf numFmtId="0" fontId="5" fillId="13" borderId="16" xfId="0" applyFont="1" applyFill="1" applyBorder="1" applyAlignment="1" applyProtection="1">
      <alignment horizontal="left"/>
      <protection locked="0"/>
    </xf>
    <xf numFmtId="14" fontId="5" fillId="13" borderId="16" xfId="0" applyNumberFormat="1" applyFont="1" applyFill="1" applyBorder="1" applyAlignment="1" applyProtection="1">
      <alignment horizontal="center"/>
      <protection locked="0"/>
    </xf>
    <xf numFmtId="0" fontId="34" fillId="13" borderId="16" xfId="0" applyFont="1" applyFill="1" applyBorder="1" applyAlignment="1" applyProtection="1">
      <alignment horizontal="center"/>
      <protection locked="0"/>
    </xf>
    <xf numFmtId="0" fontId="3" fillId="13" borderId="16" xfId="0" applyFont="1" applyFill="1" applyBorder="1" applyAlignment="1" applyProtection="1">
      <alignment horizontal="center"/>
      <protection locked="0"/>
    </xf>
    <xf numFmtId="0" fontId="3" fillId="0" borderId="0" xfId="4" applyProtection="1"/>
    <xf numFmtId="0" fontId="37" fillId="0" borderId="0" xfId="4" applyFont="1" applyProtection="1"/>
    <xf numFmtId="0" fontId="11" fillId="0" borderId="0" xfId="4" applyFont="1" applyProtection="1"/>
    <xf numFmtId="0" fontId="3" fillId="0" borderId="109" xfId="4" applyBorder="1" applyProtection="1"/>
    <xf numFmtId="0" fontId="3" fillId="0" borderId="28" xfId="4" applyBorder="1" applyProtection="1"/>
    <xf numFmtId="0" fontId="3" fillId="0" borderId="110" xfId="4" applyBorder="1" applyProtection="1"/>
    <xf numFmtId="0" fontId="11" fillId="0" borderId="30" xfId="4" applyFont="1" applyBorder="1" applyProtection="1"/>
    <xf numFmtId="0" fontId="11" fillId="0" borderId="108" xfId="4" applyFont="1" applyBorder="1" applyProtection="1"/>
    <xf numFmtId="0" fontId="3" fillId="13" borderId="1" xfId="4" applyFill="1" applyBorder="1" applyAlignment="1" applyProtection="1">
      <alignment horizontal="center" vertical="center"/>
      <protection locked="0"/>
    </xf>
    <xf numFmtId="0" fontId="3" fillId="13" borderId="37" xfId="4" applyFont="1" applyFill="1" applyBorder="1" applyAlignment="1" applyProtection="1">
      <alignment horizontal="center" vertical="center"/>
      <protection locked="0"/>
    </xf>
    <xf numFmtId="0" fontId="11" fillId="13" borderId="1" xfId="4" applyFont="1" applyFill="1" applyBorder="1" applyAlignment="1" applyProtection="1">
      <alignment horizontal="right" vertical="center"/>
      <protection locked="0"/>
    </xf>
    <xf numFmtId="0" fontId="29" fillId="5" borderId="6" xfId="3" applyFont="1" applyBorder="1" applyAlignment="1" applyProtection="1">
      <alignment horizontal="right" vertical="center"/>
    </xf>
    <xf numFmtId="0" fontId="3" fillId="0" borderId="0" xfId="4" applyAlignment="1" applyProtection="1">
      <alignment horizontal="left"/>
    </xf>
    <xf numFmtId="0" fontId="3" fillId="0" borderId="0" xfId="0" applyFont="1" applyAlignment="1">
      <alignment horizontal="center"/>
    </xf>
    <xf numFmtId="0" fontId="5" fillId="2" borderId="97" xfId="0" applyFont="1" applyFill="1" applyBorder="1" applyAlignment="1">
      <alignment vertical="center"/>
    </xf>
    <xf numFmtId="0" fontId="5" fillId="2" borderId="86" xfId="0" applyFont="1" applyFill="1" applyBorder="1" applyAlignment="1">
      <alignment horizontal="left" vertical="center"/>
    </xf>
    <xf numFmtId="0" fontId="5" fillId="2" borderId="86" xfId="0" applyFont="1" applyFill="1" applyBorder="1" applyAlignment="1">
      <alignment horizontal="left" vertical="center" wrapText="1"/>
    </xf>
    <xf numFmtId="0" fontId="5" fillId="2" borderId="97" xfId="0" applyFont="1" applyFill="1" applyBorder="1" applyAlignment="1">
      <alignment horizontal="left" vertical="center" wrapText="1"/>
    </xf>
    <xf numFmtId="49" fontId="5" fillId="2" borderId="97" xfId="0" applyNumberFormat="1" applyFont="1" applyFill="1" applyBorder="1" applyAlignment="1">
      <alignment vertical="center"/>
    </xf>
    <xf numFmtId="9" fontId="12" fillId="2" borderId="0" xfId="51" applyFont="1" applyFill="1" applyAlignment="1">
      <alignment vertical="center"/>
    </xf>
    <xf numFmtId="0" fontId="3" fillId="13" borderId="8" xfId="4" applyFill="1" applyBorder="1" applyAlignment="1" applyProtection="1">
      <alignment horizontal="center" vertical="center"/>
      <protection locked="0"/>
    </xf>
    <xf numFmtId="0" fontId="37" fillId="0" borderId="0" xfId="4" applyFont="1" applyBorder="1" applyAlignment="1" applyProtection="1">
      <alignment horizontal="center" vertical="center"/>
    </xf>
    <xf numFmtId="0" fontId="5" fillId="13" borderId="15" xfId="0" applyFont="1" applyFill="1" applyBorder="1" applyAlignment="1" applyProtection="1">
      <alignment horizontal="center"/>
      <protection locked="0"/>
    </xf>
    <xf numFmtId="0" fontId="5" fillId="13" borderId="16" xfId="0" applyFont="1" applyFill="1" applyBorder="1" applyAlignment="1" applyProtection="1">
      <alignment horizontal="center"/>
      <protection locked="0"/>
    </xf>
    <xf numFmtId="0" fontId="5"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3" fillId="13" borderId="2" xfId="4" applyFill="1" applyBorder="1" applyAlignment="1" applyProtection="1">
      <alignment horizontal="center" vertical="center"/>
      <protection locked="0"/>
    </xf>
    <xf numFmtId="0" fontId="5" fillId="2" borderId="0" xfId="0" applyFont="1" applyFill="1" applyBorder="1" applyAlignment="1">
      <alignment horizontal="left" vertical="center" wrapText="1"/>
    </xf>
    <xf numFmtId="0" fontId="7" fillId="0" borderId="0" xfId="4" applyFont="1" applyAlignment="1">
      <alignment horizontal="center"/>
    </xf>
    <xf numFmtId="165" fontId="53" fillId="11" borderId="15" xfId="4" applyNumberFormat="1" applyFont="1" applyFill="1" applyBorder="1" applyAlignment="1">
      <alignment horizontal="center" vertical="top" shrinkToFit="1"/>
    </xf>
    <xf numFmtId="165" fontId="53" fillId="11" borderId="17" xfId="4" applyNumberFormat="1" applyFont="1" applyFill="1" applyBorder="1" applyAlignment="1">
      <alignment horizontal="center" vertical="top" shrinkToFit="1"/>
    </xf>
    <xf numFmtId="0" fontId="53" fillId="0" borderId="0" xfId="4" applyFont="1" applyBorder="1" applyAlignment="1">
      <alignment horizontal="right" vertical="center" wrapText="1"/>
    </xf>
    <xf numFmtId="0" fontId="11" fillId="0" borderId="5" xfId="4" applyFont="1" applyBorder="1" applyAlignment="1" applyProtection="1">
      <alignment horizontal="center" vertical="center"/>
    </xf>
    <xf numFmtId="0" fontId="11" fillId="13" borderId="1" xfId="4" applyFont="1" applyFill="1" applyBorder="1" applyAlignment="1" applyProtection="1">
      <protection locked="0"/>
    </xf>
    <xf numFmtId="0" fontId="3" fillId="0" borderId="0" xfId="4" applyAlignment="1" applyProtection="1">
      <alignment vertical="center"/>
    </xf>
    <xf numFmtId="0" fontId="5" fillId="0" borderId="0" xfId="0" applyFont="1" applyProtection="1"/>
    <xf numFmtId="0" fontId="26" fillId="0" borderId="0" xfId="0" applyFont="1" applyProtection="1"/>
    <xf numFmtId="0" fontId="0" fillId="0" borderId="0" xfId="0" applyProtection="1"/>
    <xf numFmtId="14" fontId="5" fillId="0" borderId="0" xfId="0" applyNumberFormat="1" applyFont="1" applyProtection="1"/>
    <xf numFmtId="0" fontId="3" fillId="0" borderId="0" xfId="0" applyFont="1" applyProtection="1"/>
    <xf numFmtId="0" fontId="5" fillId="0" borderId="0" xfId="0" applyFont="1" applyAlignment="1" applyProtection="1">
      <alignment horizontal="center" vertical="top"/>
    </xf>
    <xf numFmtId="0" fontId="26" fillId="0" borderId="0" xfId="0" applyFont="1" applyAlignment="1" applyProtection="1">
      <alignment horizontal="left" vertical="top"/>
    </xf>
    <xf numFmtId="0" fontId="19" fillId="0" borderId="11" xfId="0" applyFont="1" applyBorder="1" applyProtection="1"/>
    <xf numFmtId="0" fontId="5" fillId="0" borderId="12" xfId="0" applyFont="1" applyBorder="1" applyProtection="1"/>
    <xf numFmtId="0" fontId="5" fillId="0" borderId="13" xfId="0" applyFont="1" applyBorder="1" applyProtection="1"/>
    <xf numFmtId="0" fontId="5" fillId="0" borderId="0" xfId="0" applyFont="1" applyBorder="1" applyProtection="1"/>
    <xf numFmtId="0" fontId="26" fillId="0" borderId="11" xfId="0" applyFont="1" applyBorder="1" applyProtection="1"/>
    <xf numFmtId="0" fontId="0" fillId="0" borderId="13" xfId="0" applyBorder="1" applyProtection="1"/>
    <xf numFmtId="0" fontId="5" fillId="0" borderId="52" xfId="0" applyFont="1" applyBorder="1" applyProtection="1"/>
    <xf numFmtId="0" fontId="5" fillId="0" borderId="14" xfId="0" applyFont="1" applyBorder="1" applyProtection="1"/>
    <xf numFmtId="0" fontId="0" fillId="0" borderId="14" xfId="0" applyBorder="1" applyProtection="1"/>
    <xf numFmtId="0" fontId="5" fillId="0" borderId="15" xfId="0" applyFont="1" applyBorder="1" applyProtection="1"/>
    <xf numFmtId="0" fontId="5" fillId="0" borderId="16" xfId="0" applyFont="1" applyBorder="1" applyProtection="1"/>
    <xf numFmtId="0" fontId="5" fillId="0" borderId="17" xfId="0" applyFont="1" applyBorder="1" applyProtection="1"/>
    <xf numFmtId="0" fontId="0" fillId="0" borderId="0" xfId="0" applyBorder="1" applyProtection="1"/>
    <xf numFmtId="0" fontId="5" fillId="0" borderId="0" xfId="0" applyFont="1" applyBorder="1" applyAlignment="1" applyProtection="1">
      <alignment horizontal="center"/>
    </xf>
    <xf numFmtId="0" fontId="0" fillId="0" borderId="14" xfId="0" applyBorder="1" applyAlignment="1" applyProtection="1"/>
    <xf numFmtId="0" fontId="5" fillId="7" borderId="0" xfId="0" applyFont="1" applyFill="1" applyBorder="1" applyProtection="1"/>
    <xf numFmtId="0" fontId="4" fillId="0" borderId="14" xfId="0" applyFont="1" applyBorder="1" applyProtection="1"/>
    <xf numFmtId="0" fontId="0" fillId="0" borderId="79" xfId="0" applyBorder="1" applyProtection="1"/>
    <xf numFmtId="0" fontId="0" fillId="7" borderId="14" xfId="0" applyFill="1" applyBorder="1" applyProtection="1"/>
    <xf numFmtId="0" fontId="5" fillId="7" borderId="52" xfId="0" applyFont="1" applyFill="1" applyBorder="1" applyAlignment="1" applyProtection="1">
      <alignment horizontal="left"/>
    </xf>
    <xf numFmtId="0" fontId="5" fillId="7" borderId="52" xfId="0" applyFont="1" applyFill="1" applyBorder="1" applyProtection="1"/>
    <xf numFmtId="0" fontId="34" fillId="7" borderId="52" xfId="0" applyFont="1" applyFill="1" applyBorder="1" applyAlignment="1" applyProtection="1">
      <alignment horizontal="left"/>
    </xf>
    <xf numFmtId="0" fontId="34" fillId="7" borderId="0" xfId="0" applyFont="1" applyFill="1" applyBorder="1" applyProtection="1"/>
    <xf numFmtId="0" fontId="42" fillId="0" borderId="0" xfId="0" applyFont="1" applyProtection="1"/>
    <xf numFmtId="0" fontId="0" fillId="0" borderId="17" xfId="0" applyBorder="1" applyProtection="1"/>
    <xf numFmtId="0" fontId="5" fillId="2" borderId="18" xfId="0" applyFont="1" applyFill="1" applyBorder="1" applyAlignment="1" applyProtection="1">
      <alignment vertical="center"/>
    </xf>
    <xf numFmtId="0" fontId="5" fillId="2" borderId="19" xfId="0" applyFont="1" applyFill="1" applyBorder="1" applyAlignment="1" applyProtection="1">
      <alignment vertical="center"/>
    </xf>
    <xf numFmtId="0" fontId="5" fillId="2" borderId="20" xfId="0" applyFont="1" applyFill="1" applyBorder="1" applyAlignment="1" applyProtection="1">
      <alignment vertical="center"/>
    </xf>
    <xf numFmtId="0" fontId="5" fillId="2" borderId="0" xfId="0" applyFont="1" applyFill="1" applyAlignment="1" applyProtection="1">
      <alignment vertical="center"/>
    </xf>
    <xf numFmtId="0" fontId="5" fillId="2" borderId="21" xfId="0" applyFont="1" applyFill="1" applyBorder="1" applyAlignment="1" applyProtection="1">
      <alignment vertical="center"/>
    </xf>
    <xf numFmtId="0" fontId="5" fillId="2" borderId="22" xfId="0" applyFont="1" applyFill="1" applyBorder="1" applyAlignment="1" applyProtection="1">
      <alignment vertical="center"/>
    </xf>
    <xf numFmtId="0" fontId="5" fillId="2" borderId="21" xfId="0" applyFont="1" applyFill="1" applyBorder="1" applyAlignment="1" applyProtection="1">
      <alignment horizontal="center" vertical="top"/>
    </xf>
    <xf numFmtId="0" fontId="16"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20" fillId="2" borderId="19" xfId="0" applyFont="1" applyFill="1" applyBorder="1" applyAlignment="1" applyProtection="1">
      <alignment vertical="center"/>
    </xf>
    <xf numFmtId="0" fontId="12" fillId="2" borderId="21" xfId="0" applyFont="1" applyFill="1" applyBorder="1" applyAlignment="1" applyProtection="1">
      <alignment vertical="center"/>
    </xf>
    <xf numFmtId="0" fontId="12" fillId="2" borderId="22" xfId="0" applyFont="1" applyFill="1" applyBorder="1" applyAlignment="1" applyProtection="1">
      <alignment vertical="center"/>
    </xf>
    <xf numFmtId="0" fontId="12" fillId="2" borderId="0" xfId="0" applyFont="1" applyFill="1" applyAlignment="1" applyProtection="1">
      <alignment vertical="center"/>
    </xf>
    <xf numFmtId="0" fontId="12" fillId="2" borderId="0" xfId="0" applyFont="1" applyFill="1" applyBorder="1" applyAlignment="1" applyProtection="1">
      <alignment horizontal="center" vertical="top"/>
    </xf>
    <xf numFmtId="0" fontId="12" fillId="2" borderId="21" xfId="0"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12" fillId="2" borderId="6"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5" fillId="2" borderId="23" xfId="0" applyFont="1" applyFill="1" applyBorder="1" applyAlignment="1" applyProtection="1">
      <alignment vertical="center"/>
    </xf>
    <xf numFmtId="0" fontId="25" fillId="2" borderId="24" xfId="0" applyFont="1" applyFill="1" applyBorder="1" applyAlignment="1" applyProtection="1"/>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5" fillId="2" borderId="0" xfId="0" applyFont="1" applyFill="1" applyAlignment="1" applyProtection="1">
      <alignment horizontal="left" vertical="center"/>
    </xf>
    <xf numFmtId="0" fontId="19" fillId="2" borderId="0" xfId="0" applyFont="1" applyFill="1" applyBorder="1" applyAlignment="1" applyProtection="1">
      <alignment horizontal="left" vertical="center" wrapText="1"/>
    </xf>
    <xf numFmtId="0" fontId="10" fillId="0" borderId="6" xfId="4" applyFont="1" applyBorder="1" applyAlignment="1" applyProtection="1">
      <alignment horizontal="right" vertical="center"/>
    </xf>
    <xf numFmtId="0" fontId="10" fillId="0" borderId="1" xfId="4" applyFont="1" applyBorder="1" applyAlignment="1" applyProtection="1">
      <alignment horizontal="right" vertical="center"/>
    </xf>
    <xf numFmtId="0" fontId="7" fillId="3" borderId="4" xfId="4" applyFont="1" applyFill="1" applyBorder="1" applyAlignment="1" applyProtection="1">
      <alignment vertical="center" wrapText="1"/>
    </xf>
    <xf numFmtId="0" fontId="7" fillId="3" borderId="1" xfId="4" applyFont="1" applyFill="1" applyBorder="1" applyAlignment="1" applyProtection="1">
      <alignment horizontal="center" vertical="center" wrapText="1"/>
    </xf>
    <xf numFmtId="0" fontId="7" fillId="3" borderId="2" xfId="4" applyFont="1" applyFill="1" applyBorder="1" applyAlignment="1" applyProtection="1">
      <alignment horizontal="center" vertical="center" wrapText="1"/>
    </xf>
    <xf numFmtId="0" fontId="3" fillId="0" borderId="4" xfId="4" applyBorder="1" applyAlignment="1" applyProtection="1">
      <alignment horizontal="center" vertical="center"/>
    </xf>
    <xf numFmtId="0" fontId="3" fillId="0" borderId="7" xfId="4" applyBorder="1" applyAlignment="1" applyProtection="1">
      <alignment horizontal="center" vertical="center"/>
    </xf>
    <xf numFmtId="0" fontId="29" fillId="5" borderId="8" xfId="3" applyFont="1" applyBorder="1" applyAlignment="1" applyProtection="1">
      <alignment horizontal="right" vertical="center"/>
    </xf>
    <xf numFmtId="0" fontId="0" fillId="0" borderId="12" xfId="0" applyBorder="1" applyProtection="1"/>
    <xf numFmtId="0" fontId="10" fillId="0" borderId="2" xfId="0" applyFont="1" applyBorder="1" applyAlignment="1" applyProtection="1">
      <alignment horizontal="right" vertical="center"/>
    </xf>
    <xf numFmtId="0" fontId="37" fillId="0" borderId="1" xfId="0" applyFont="1" applyBorder="1" applyAlignment="1" applyProtection="1">
      <alignment horizontal="right" vertical="center"/>
    </xf>
    <xf numFmtId="0" fontId="41" fillId="0" borderId="2" xfId="0" applyFont="1" applyBorder="1" applyAlignment="1" applyProtection="1">
      <alignment horizontal="left" vertical="center"/>
    </xf>
    <xf numFmtId="0" fontId="11" fillId="0" borderId="1" xfId="0" applyFont="1" applyBorder="1" applyAlignment="1" applyProtection="1">
      <alignment horizontal="center" vertical="center"/>
    </xf>
    <xf numFmtId="0" fontId="30" fillId="0" borderId="0" xfId="0" applyFont="1" applyProtection="1"/>
    <xf numFmtId="0" fontId="0" fillId="0" borderId="5" xfId="0" applyBorder="1" applyProtection="1"/>
    <xf numFmtId="0" fontId="10" fillId="0" borderId="2" xfId="0" applyFont="1" applyBorder="1" applyAlignment="1" applyProtection="1">
      <alignment vertical="center"/>
    </xf>
    <xf numFmtId="0" fontId="11" fillId="0" borderId="8" xfId="0" applyFont="1" applyBorder="1" applyAlignment="1" applyProtection="1">
      <alignment horizontal="center" vertical="center"/>
    </xf>
    <xf numFmtId="0" fontId="0" fillId="0" borderId="5" xfId="0" applyBorder="1" applyAlignment="1" applyProtection="1">
      <alignment horizontal="center" vertical="top"/>
    </xf>
    <xf numFmtId="14" fontId="41" fillId="0" borderId="2" xfId="0" applyNumberFormat="1" applyFont="1" applyBorder="1" applyAlignment="1" applyProtection="1">
      <alignment horizontal="left" vertical="center"/>
    </xf>
    <xf numFmtId="0" fontId="11" fillId="8" borderId="7" xfId="0" applyFont="1" applyFill="1" applyBorder="1" applyAlignment="1" applyProtection="1">
      <alignment horizontal="center" vertical="center"/>
    </xf>
    <xf numFmtId="0" fontId="11" fillId="8" borderId="8" xfId="0" applyFont="1" applyFill="1" applyBorder="1" applyAlignment="1" applyProtection="1">
      <alignment horizontal="center" vertical="center"/>
    </xf>
    <xf numFmtId="0" fontId="0" fillId="0" borderId="2" xfId="0" applyBorder="1" applyAlignment="1" applyProtection="1"/>
    <xf numFmtId="0" fontId="9" fillId="0" borderId="1" xfId="0" applyFont="1" applyBorder="1" applyAlignment="1" applyProtection="1">
      <alignment horizontal="right" vertical="center"/>
    </xf>
    <xf numFmtId="0" fontId="3" fillId="0" borderId="53" xfId="0" applyFont="1" applyBorder="1" applyProtection="1"/>
    <xf numFmtId="0" fontId="36" fillId="8" borderId="1" xfId="0" applyFont="1" applyFill="1" applyBorder="1" applyAlignment="1" applyProtection="1">
      <alignment horizontal="center" vertical="center" wrapText="1"/>
    </xf>
    <xf numFmtId="0" fontId="40" fillId="8" borderId="1" xfId="0" applyFont="1" applyFill="1" applyBorder="1" applyAlignment="1" applyProtection="1">
      <alignment horizontal="center" vertical="center" wrapText="1"/>
    </xf>
    <xf numFmtId="0" fontId="36" fillId="8" borderId="1" xfId="0" applyFont="1" applyFill="1" applyBorder="1" applyAlignment="1" applyProtection="1">
      <alignment vertical="center" wrapText="1"/>
    </xf>
    <xf numFmtId="0" fontId="40" fillId="8" borderId="2" xfId="0" applyFont="1" applyFill="1" applyBorder="1" applyAlignment="1" applyProtection="1">
      <alignment horizontal="center" vertical="center" wrapText="1"/>
    </xf>
    <xf numFmtId="0" fontId="36" fillId="8" borderId="1"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55" xfId="0" applyBorder="1" applyAlignment="1" applyProtection="1">
      <alignment horizontal="center" vertical="center"/>
    </xf>
    <xf numFmtId="0" fontId="3" fillId="0" borderId="1" xfId="0" applyFont="1" applyBorder="1" applyAlignment="1" applyProtection="1">
      <alignment horizontal="center" vertical="center"/>
    </xf>
    <xf numFmtId="0" fontId="3" fillId="4" borderId="10"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0" fillId="4" borderId="1" xfId="0" applyFill="1" applyBorder="1" applyAlignment="1" applyProtection="1">
      <alignment horizontal="center" vertical="center"/>
    </xf>
    <xf numFmtId="49" fontId="11" fillId="2" borderId="75" xfId="0" applyNumberFormat="1" applyFont="1" applyFill="1" applyBorder="1" applyAlignment="1" applyProtection="1">
      <alignment horizontal="center" vertical="center" wrapText="1"/>
    </xf>
    <xf numFmtId="0" fontId="41" fillId="2" borderId="66" xfId="0" applyFont="1" applyFill="1" applyBorder="1" applyAlignment="1" applyProtection="1">
      <alignment horizontal="left" vertical="center" wrapText="1"/>
    </xf>
    <xf numFmtId="0" fontId="12" fillId="2" borderId="68" xfId="0" applyFont="1" applyFill="1" applyBorder="1" applyAlignment="1" applyProtection="1">
      <alignment vertical="center" wrapText="1"/>
    </xf>
    <xf numFmtId="0" fontId="12" fillId="2" borderId="66" xfId="0" applyNumberFormat="1" applyFont="1" applyFill="1" applyBorder="1" applyAlignment="1" applyProtection="1">
      <alignment horizontal="center" vertical="center" wrapText="1"/>
    </xf>
    <xf numFmtId="0" fontId="0" fillId="0" borderId="51" xfId="0" applyBorder="1" applyAlignment="1" applyProtection="1">
      <alignment horizontal="center"/>
    </xf>
    <xf numFmtId="49" fontId="0" fillId="0" borderId="13" xfId="0" applyNumberFormat="1" applyBorder="1" applyAlignment="1" applyProtection="1">
      <alignment horizontal="center" vertical="center"/>
    </xf>
    <xf numFmtId="0" fontId="0" fillId="0" borderId="51" xfId="0" applyBorder="1" applyAlignment="1" applyProtection="1">
      <alignment horizontal="center" vertical="center"/>
    </xf>
    <xf numFmtId="0" fontId="0" fillId="0" borderId="11" xfId="0" applyBorder="1" applyAlignment="1" applyProtection="1">
      <alignment horizontal="center" vertical="center"/>
    </xf>
    <xf numFmtId="0" fontId="0" fillId="0" borderId="1" xfId="0" applyBorder="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30" fillId="0" borderId="0" xfId="0" applyFont="1" applyAlignment="1" applyProtection="1">
      <alignment horizontal="center" vertical="center"/>
    </xf>
    <xf numFmtId="49" fontId="11" fillId="2" borderId="83" xfId="0" applyNumberFormat="1" applyFont="1" applyFill="1" applyBorder="1" applyAlignment="1" applyProtection="1">
      <alignment horizontal="center" vertical="center" wrapText="1"/>
    </xf>
    <xf numFmtId="0" fontId="41" fillId="2" borderId="70" xfId="0" applyFont="1" applyFill="1" applyBorder="1" applyAlignment="1" applyProtection="1">
      <alignment horizontal="left" vertical="center" wrapText="1"/>
    </xf>
    <xf numFmtId="0" fontId="12" fillId="2" borderId="66" xfId="0" applyFont="1" applyFill="1" applyBorder="1" applyAlignment="1" applyProtection="1">
      <alignment vertical="center" wrapText="1"/>
    </xf>
    <xf numFmtId="49" fontId="11" fillId="2" borderId="90" xfId="0" applyNumberFormat="1" applyFont="1" applyFill="1" applyBorder="1" applyAlignment="1" applyProtection="1">
      <alignment horizontal="center" vertical="center" wrapText="1"/>
    </xf>
    <xf numFmtId="0" fontId="41" fillId="2" borderId="69" xfId="0" applyFont="1" applyFill="1" applyBorder="1" applyAlignment="1" applyProtection="1">
      <alignment horizontal="left" vertical="center" wrapText="1"/>
    </xf>
    <xf numFmtId="49" fontId="11" fillId="2" borderId="1" xfId="0" applyNumberFormat="1" applyFont="1" applyFill="1" applyBorder="1" applyAlignment="1" applyProtection="1">
      <alignment horizontal="center" vertical="center" wrapText="1"/>
    </xf>
    <xf numFmtId="0" fontId="41" fillId="2" borderId="1" xfId="0" applyFont="1" applyFill="1" applyBorder="1" applyAlignment="1" applyProtection="1">
      <alignment horizontal="left" vertical="center" wrapText="1"/>
    </xf>
    <xf numFmtId="0" fontId="12" fillId="2" borderId="71" xfId="0" applyFont="1" applyFill="1" applyBorder="1" applyAlignment="1" applyProtection="1">
      <alignment vertical="center" wrapText="1"/>
    </xf>
    <xf numFmtId="0" fontId="12" fillId="2" borderId="71" xfId="0" applyNumberFormat="1" applyFont="1" applyFill="1" applyBorder="1" applyAlignment="1" applyProtection="1">
      <alignment horizontal="center" vertical="center" wrapText="1"/>
    </xf>
    <xf numFmtId="0" fontId="0" fillId="0" borderId="1" xfId="0" applyBorder="1" applyProtection="1"/>
    <xf numFmtId="0" fontId="0" fillId="4" borderId="2" xfId="0" applyFill="1" applyBorder="1" applyAlignment="1" applyProtection="1">
      <alignment horizontal="center" vertical="center"/>
    </xf>
    <xf numFmtId="49" fontId="0" fillId="0" borderId="51" xfId="0" applyNumberFormat="1" applyBorder="1" applyAlignment="1" applyProtection="1">
      <alignment horizontal="center" vertical="center"/>
    </xf>
    <xf numFmtId="0" fontId="12" fillId="2" borderId="67" xfId="0" applyNumberFormat="1" applyFont="1" applyFill="1" applyBorder="1" applyAlignment="1" applyProtection="1">
      <alignment horizontal="center" vertical="center" wrapText="1"/>
    </xf>
    <xf numFmtId="49" fontId="11" fillId="2" borderId="83" xfId="0" quotePrefix="1" applyNumberFormat="1" applyFont="1" applyFill="1" applyBorder="1" applyAlignment="1" applyProtection="1">
      <alignment horizontal="center" vertical="center" wrapText="1"/>
    </xf>
    <xf numFmtId="0" fontId="12" fillId="2" borderId="66" xfId="0" applyFont="1" applyFill="1" applyBorder="1" applyAlignment="1" applyProtection="1">
      <alignment horizontal="left" vertical="center" wrapText="1"/>
    </xf>
    <xf numFmtId="0" fontId="41" fillId="0" borderId="0" xfId="0" applyFont="1" applyBorder="1" applyAlignment="1" applyProtection="1">
      <alignment horizontal="left" vertical="center" wrapText="1"/>
    </xf>
    <xf numFmtId="0" fontId="37" fillId="0" borderId="0" xfId="0" applyFont="1" applyProtection="1"/>
    <xf numFmtId="49" fontId="11" fillId="2" borderId="84" xfId="0" applyNumberFormat="1" applyFont="1" applyFill="1" applyBorder="1" applyAlignment="1" applyProtection="1">
      <alignment horizontal="center" vertical="center" wrapText="1"/>
    </xf>
    <xf numFmtId="0" fontId="12" fillId="2" borderId="85" xfId="0" applyNumberFormat="1" applyFont="1" applyFill="1" applyBorder="1" applyAlignment="1" applyProtection="1">
      <alignment horizontal="center" vertical="center" wrapText="1"/>
    </xf>
    <xf numFmtId="49" fontId="11" fillId="2" borderId="95" xfId="0" applyNumberFormat="1" applyFont="1" applyFill="1" applyBorder="1" applyAlignment="1" applyProtection="1">
      <alignment horizontal="center" vertical="center" wrapText="1"/>
    </xf>
    <xf numFmtId="0" fontId="12" fillId="2" borderId="72" xfId="0" applyNumberFormat="1" applyFont="1" applyFill="1" applyBorder="1" applyAlignment="1" applyProtection="1">
      <alignment horizontal="center" vertical="center" wrapText="1"/>
    </xf>
    <xf numFmtId="0" fontId="41" fillId="2" borderId="96" xfId="0" applyFont="1" applyFill="1" applyBorder="1" applyAlignment="1" applyProtection="1">
      <alignment horizontal="left" vertical="center" wrapText="1"/>
    </xf>
    <xf numFmtId="0" fontId="12" fillId="2" borderId="70" xfId="0" applyFont="1" applyFill="1" applyBorder="1" applyAlignment="1" applyProtection="1">
      <alignment horizontal="left" vertical="center" wrapText="1"/>
    </xf>
    <xf numFmtId="0" fontId="12" fillId="2" borderId="71" xfId="0" applyFont="1" applyFill="1" applyBorder="1" applyAlignment="1" applyProtection="1">
      <alignment horizontal="left" vertical="center" wrapText="1"/>
    </xf>
    <xf numFmtId="49" fontId="0" fillId="0" borderId="51" xfId="0" applyNumberFormat="1" applyBorder="1" applyAlignment="1" applyProtection="1">
      <alignment vertical="center"/>
    </xf>
    <xf numFmtId="0" fontId="41" fillId="2" borderId="85" xfId="0" applyFont="1" applyFill="1" applyBorder="1" applyAlignment="1" applyProtection="1">
      <alignment horizontal="left" vertical="center" wrapText="1"/>
    </xf>
    <xf numFmtId="0" fontId="12" fillId="2" borderId="85" xfId="0" applyFont="1" applyFill="1" applyBorder="1" applyAlignment="1" applyProtection="1">
      <alignment horizontal="left" vertical="center" wrapText="1"/>
    </xf>
    <xf numFmtId="0" fontId="12" fillId="2" borderId="80" xfId="0" applyNumberFormat="1" applyFont="1" applyFill="1" applyBorder="1" applyAlignment="1" applyProtection="1">
      <alignment horizontal="center" vertical="center" wrapText="1"/>
    </xf>
    <xf numFmtId="0" fontId="37" fillId="0" borderId="0" xfId="0" applyFont="1" applyAlignment="1" applyProtection="1">
      <alignment vertical="center"/>
    </xf>
    <xf numFmtId="0" fontId="5" fillId="2" borderId="48" xfId="0" applyFont="1" applyFill="1" applyBorder="1" applyAlignment="1" applyProtection="1">
      <alignment horizontal="center" vertical="center" wrapText="1"/>
    </xf>
    <xf numFmtId="0" fontId="41" fillId="2" borderId="0" xfId="0" applyFont="1" applyFill="1" applyBorder="1" applyAlignment="1" applyProtection="1">
      <alignment vertical="center" wrapText="1"/>
    </xf>
    <xf numFmtId="0" fontId="41" fillId="0" borderId="0" xfId="0" applyFont="1" applyAlignment="1" applyProtection="1">
      <alignment horizontal="center"/>
    </xf>
    <xf numFmtId="0" fontId="11" fillId="0" borderId="0" xfId="0" applyFont="1" applyProtection="1"/>
    <xf numFmtId="0" fontId="41" fillId="2" borderId="0"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0" fontId="0" fillId="0" borderId="0" xfId="0" applyAlignment="1" applyProtection="1">
      <alignment horizontal="center"/>
    </xf>
    <xf numFmtId="0" fontId="53" fillId="0" borderId="0" xfId="4" applyFont="1" applyProtection="1"/>
    <xf numFmtId="0" fontId="7" fillId="0" borderId="0" xfId="4" applyFont="1" applyAlignment="1" applyProtection="1">
      <alignment horizontal="center"/>
    </xf>
    <xf numFmtId="0" fontId="53" fillId="0" borderId="0" xfId="4" applyFont="1" applyAlignment="1" applyProtection="1">
      <alignment horizontal="right" vertical="center" wrapText="1"/>
    </xf>
    <xf numFmtId="0" fontId="53" fillId="0" borderId="0" xfId="4" applyFont="1" applyFill="1" applyAlignment="1" applyProtection="1">
      <alignment horizontal="right" vertical="center"/>
    </xf>
    <xf numFmtId="0" fontId="7" fillId="0" borderId="0" xfId="4" applyFont="1" applyAlignment="1" applyProtection="1">
      <alignment horizontal="right" vertical="center"/>
    </xf>
    <xf numFmtId="0" fontId="53" fillId="0" borderId="0" xfId="4" applyFont="1" applyFill="1" applyAlignment="1" applyProtection="1">
      <alignment horizontal="center"/>
    </xf>
    <xf numFmtId="0" fontId="53" fillId="0" borderId="0" xfId="4" applyFont="1" applyFill="1" applyAlignment="1" applyProtection="1">
      <alignment horizontal="center" vertical="center"/>
    </xf>
    <xf numFmtId="0" fontId="53" fillId="0" borderId="0" xfId="4" applyFont="1" applyBorder="1" applyAlignment="1" applyProtection="1">
      <alignment horizontal="right" vertical="center" wrapText="1"/>
    </xf>
    <xf numFmtId="0" fontId="53" fillId="0" borderId="16" xfId="4" applyFont="1" applyBorder="1" applyAlignment="1" applyProtection="1">
      <alignment vertical="center" wrapText="1"/>
    </xf>
    <xf numFmtId="0" fontId="53" fillId="0" borderId="16" xfId="4" applyFont="1" applyBorder="1" applyAlignment="1" applyProtection="1">
      <alignment vertical="center"/>
    </xf>
    <xf numFmtId="0" fontId="53" fillId="0" borderId="0" xfId="4" applyFont="1" applyFill="1" applyProtection="1"/>
    <xf numFmtId="0" fontId="53" fillId="0" borderId="11" xfId="4" applyFont="1" applyFill="1" applyBorder="1" applyAlignment="1" applyProtection="1"/>
    <xf numFmtId="0" fontId="53" fillId="0" borderId="15" xfId="4" applyFont="1" applyFill="1" applyBorder="1" applyAlignment="1" applyProtection="1"/>
    <xf numFmtId="0" fontId="53" fillId="0" borderId="8" xfId="4" applyFont="1" applyFill="1" applyBorder="1" applyAlignment="1" applyProtection="1">
      <alignment horizontal="center" vertical="center" wrapText="1"/>
    </xf>
    <xf numFmtId="0" fontId="53" fillId="0" borderId="52" xfId="4" applyFont="1" applyFill="1" applyBorder="1" applyProtection="1"/>
    <xf numFmtId="0" fontId="53" fillId="0" borderId="0" xfId="4" applyFont="1" applyFill="1" applyBorder="1" applyProtection="1"/>
    <xf numFmtId="0" fontId="53" fillId="0" borderId="14" xfId="4" applyFont="1" applyFill="1" applyBorder="1" applyProtection="1"/>
    <xf numFmtId="0" fontId="53" fillId="0" borderId="16" xfId="4" applyFont="1" applyFill="1" applyBorder="1" applyAlignment="1" applyProtection="1"/>
    <xf numFmtId="0" fontId="53" fillId="0" borderId="2" xfId="4" applyFont="1" applyFill="1" applyBorder="1" applyProtection="1"/>
    <xf numFmtId="0" fontId="53" fillId="0" borderId="10" xfId="4" applyFont="1" applyFill="1" applyBorder="1" applyProtection="1"/>
    <xf numFmtId="0" fontId="13" fillId="2" borderId="21" xfId="0" applyFont="1" applyFill="1" applyBorder="1" applyAlignment="1" applyProtection="1">
      <alignment horizontal="center" vertical="top"/>
    </xf>
    <xf numFmtId="0" fontId="13" fillId="2" borderId="22" xfId="0" applyFont="1" applyFill="1" applyBorder="1" applyAlignment="1" applyProtection="1">
      <alignment vertical="center"/>
    </xf>
    <xf numFmtId="0" fontId="16" fillId="2" borderId="24" xfId="0" applyFont="1" applyFill="1" applyBorder="1" applyAlignment="1" applyProtection="1">
      <alignment horizontal="center" vertical="center"/>
    </xf>
    <xf numFmtId="0" fontId="19" fillId="2" borderId="0" xfId="0" applyFont="1" applyFill="1" applyBorder="1" applyAlignment="1" applyProtection="1">
      <alignment horizontal="left" vertical="top"/>
    </xf>
    <xf numFmtId="0" fontId="19" fillId="2" borderId="22" xfId="0" applyFont="1" applyFill="1" applyBorder="1" applyAlignment="1" applyProtection="1">
      <alignment horizontal="left" vertical="top"/>
    </xf>
    <xf numFmtId="0" fontId="20" fillId="2" borderId="12" xfId="0" applyFont="1" applyFill="1" applyBorder="1" applyAlignment="1" applyProtection="1">
      <alignment vertical="center"/>
    </xf>
    <xf numFmtId="0" fontId="12" fillId="2" borderId="12" xfId="0" applyFont="1" applyFill="1" applyBorder="1" applyAlignment="1" applyProtection="1">
      <alignment vertical="center"/>
    </xf>
    <xf numFmtId="0" fontId="20" fillId="2" borderId="12" xfId="0" applyFont="1" applyFill="1" applyBorder="1" applyAlignment="1" applyProtection="1">
      <alignment horizontal="center" vertical="center"/>
    </xf>
    <xf numFmtId="0" fontId="20" fillId="2" borderId="16"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1" fillId="0" borderId="17" xfId="0" applyFont="1" applyBorder="1" applyAlignment="1" applyProtection="1">
      <alignment horizontal="center" vertical="center"/>
    </xf>
    <xf numFmtId="0" fontId="55" fillId="2" borderId="2" xfId="0" applyFont="1" applyFill="1" applyBorder="1" applyAlignment="1" applyProtection="1">
      <alignment horizontal="left" vertical="top"/>
    </xf>
    <xf numFmtId="0" fontId="12" fillId="2" borderId="5" xfId="0" applyFont="1" applyFill="1" applyBorder="1" applyAlignment="1" applyProtection="1">
      <alignment vertical="center"/>
    </xf>
    <xf numFmtId="0" fontId="12" fillId="2" borderId="10" xfId="0" applyFont="1" applyFill="1" applyBorder="1" applyAlignment="1" applyProtection="1">
      <alignment vertical="center"/>
    </xf>
    <xf numFmtId="0" fontId="55" fillId="7" borderId="2" xfId="0" applyFont="1" applyFill="1" applyBorder="1" applyAlignment="1" applyProtection="1">
      <alignment horizontal="left" vertical="top"/>
    </xf>
    <xf numFmtId="0" fontId="56" fillId="7" borderId="2" xfId="0" applyFont="1" applyFill="1" applyBorder="1" applyAlignment="1" applyProtection="1">
      <alignment horizontal="left" vertical="top"/>
    </xf>
    <xf numFmtId="0" fontId="12" fillId="7" borderId="5" xfId="0" applyFont="1" applyFill="1" applyBorder="1" applyAlignment="1" applyProtection="1">
      <alignment vertical="center"/>
    </xf>
    <xf numFmtId="0" fontId="20" fillId="2" borderId="0" xfId="0" applyFont="1" applyFill="1" applyBorder="1" applyAlignment="1" applyProtection="1">
      <alignment horizontal="left" vertical="center"/>
    </xf>
    <xf numFmtId="0" fontId="12" fillId="2" borderId="0" xfId="0" applyFont="1" applyFill="1" applyBorder="1" applyAlignment="1" applyProtection="1">
      <alignment horizontal="center" vertical="center"/>
    </xf>
    <xf numFmtId="9" fontId="12" fillId="2" borderId="0" xfId="0" applyNumberFormat="1" applyFont="1" applyFill="1" applyBorder="1" applyAlignment="1" applyProtection="1">
      <alignment horizontal="center" vertical="center"/>
    </xf>
    <xf numFmtId="0" fontId="12" fillId="2" borderId="0" xfId="0" applyFont="1" applyFill="1" applyBorder="1" applyAlignment="1" applyProtection="1">
      <alignment vertical="center"/>
    </xf>
    <xf numFmtId="0" fontId="12" fillId="2" borderId="0" xfId="0" applyFont="1" applyFill="1" applyBorder="1" applyAlignment="1" applyProtection="1">
      <alignment horizontal="left" vertical="top"/>
    </xf>
    <xf numFmtId="0" fontId="25" fillId="2" borderId="24" xfId="0" applyFont="1" applyFill="1" applyBorder="1" applyAlignment="1" applyProtection="1">
      <alignment vertical="center"/>
    </xf>
    <xf numFmtId="0" fontId="41" fillId="7" borderId="68" xfId="0" applyFont="1" applyFill="1" applyBorder="1" applyAlignment="1" applyProtection="1">
      <alignment wrapText="1"/>
      <protection locked="0"/>
    </xf>
    <xf numFmtId="14" fontId="41" fillId="8" borderId="1" xfId="0" applyNumberFormat="1" applyFont="1" applyFill="1" applyBorder="1" applyAlignment="1" applyProtection="1">
      <alignment horizontal="left" vertical="center"/>
      <protection locked="0"/>
    </xf>
    <xf numFmtId="0" fontId="3" fillId="0" borderId="0" xfId="0" applyFont="1" applyAlignment="1">
      <alignment horizontal="left" wrapText="1"/>
    </xf>
    <xf numFmtId="0" fontId="7" fillId="0" borderId="0" xfId="0" applyFont="1" applyAlignment="1">
      <alignment horizontal="center"/>
    </xf>
    <xf numFmtId="0" fontId="11" fillId="0" borderId="50" xfId="4" applyFont="1" applyBorder="1" applyAlignment="1" applyProtection="1">
      <alignment horizontal="right" vertical="center"/>
    </xf>
    <xf numFmtId="0" fontId="11" fillId="0" borderId="30" xfId="4" applyFont="1" applyBorder="1" applyAlignment="1" applyProtection="1">
      <alignment horizontal="right" vertical="center"/>
    </xf>
    <xf numFmtId="0" fontId="11" fillId="0" borderId="31" xfId="4" applyFont="1" applyBorder="1" applyAlignment="1" applyProtection="1">
      <alignment horizontal="right" vertical="center"/>
    </xf>
    <xf numFmtId="0" fontId="3" fillId="13" borderId="8" xfId="4" applyFill="1" applyBorder="1" applyAlignment="1" applyProtection="1">
      <alignment horizontal="center" vertical="center"/>
      <protection locked="0"/>
    </xf>
    <xf numFmtId="0" fontId="7" fillId="0" borderId="109" xfId="4" applyFont="1" applyBorder="1" applyAlignment="1" applyProtection="1">
      <alignment horizontal="right" vertical="center" wrapText="1"/>
    </xf>
    <xf numFmtId="0" fontId="7" fillId="0" borderId="28" xfId="4" applyFont="1" applyBorder="1" applyAlignment="1" applyProtection="1">
      <alignment horizontal="right" vertical="center" wrapText="1"/>
    </xf>
    <xf numFmtId="0" fontId="7" fillId="13" borderId="102" xfId="4" applyFont="1" applyFill="1" applyBorder="1" applyAlignment="1" applyProtection="1">
      <alignment horizontal="center" vertical="center" wrapText="1"/>
      <protection locked="0"/>
    </xf>
    <xf numFmtId="0" fontId="7" fillId="13" borderId="103" xfId="4" applyFont="1" applyFill="1" applyBorder="1" applyAlignment="1" applyProtection="1">
      <alignment horizontal="center" vertical="center" wrapText="1"/>
      <protection locked="0"/>
    </xf>
    <xf numFmtId="0" fontId="3" fillId="0" borderId="109" xfId="4" applyBorder="1" applyAlignment="1" applyProtection="1">
      <alignment horizontal="center"/>
    </xf>
    <xf numFmtId="0" fontId="3" fillId="0" borderId="28" xfId="4" applyBorder="1" applyAlignment="1" applyProtection="1">
      <alignment horizontal="center"/>
    </xf>
    <xf numFmtId="0" fontId="3" fillId="0" borderId="110" xfId="4" applyBorder="1" applyAlignment="1" applyProtection="1">
      <alignment horizontal="center"/>
    </xf>
    <xf numFmtId="0" fontId="11" fillId="0" borderId="38" xfId="4" applyFont="1" applyBorder="1" applyAlignment="1" applyProtection="1">
      <alignment horizontal="right" vertical="center"/>
    </xf>
    <xf numFmtId="0" fontId="11" fillId="0" borderId="39" xfId="4" applyFont="1" applyBorder="1" applyAlignment="1" applyProtection="1">
      <alignment horizontal="right" vertical="center"/>
    </xf>
    <xf numFmtId="0" fontId="11" fillId="0" borderId="35" xfId="4" applyFont="1" applyBorder="1" applyAlignment="1" applyProtection="1">
      <alignment horizontal="right" vertical="center"/>
    </xf>
    <xf numFmtId="0" fontId="3" fillId="13" borderId="34" xfId="4" applyFill="1" applyBorder="1" applyAlignment="1" applyProtection="1">
      <alignment horizontal="center" vertical="center"/>
      <protection locked="0"/>
    </xf>
    <xf numFmtId="0" fontId="3" fillId="13" borderId="39" xfId="4" applyFill="1" applyBorder="1" applyAlignment="1" applyProtection="1">
      <alignment horizontal="center" vertical="center"/>
      <protection locked="0"/>
    </xf>
    <xf numFmtId="0" fontId="3" fillId="13" borderId="35" xfId="4" applyFill="1" applyBorder="1" applyAlignment="1" applyProtection="1">
      <alignment horizontal="center" vertical="center"/>
      <protection locked="0"/>
    </xf>
    <xf numFmtId="0" fontId="11" fillId="13" borderId="2" xfId="4" applyFont="1" applyFill="1" applyBorder="1" applyAlignment="1" applyProtection="1">
      <alignment horizontal="center" vertical="center"/>
      <protection locked="0"/>
    </xf>
    <xf numFmtId="0" fontId="11" fillId="13" borderId="5" xfId="4" applyFont="1" applyFill="1" applyBorder="1" applyAlignment="1" applyProtection="1">
      <alignment horizontal="center" vertical="center"/>
      <protection locked="0"/>
    </xf>
    <xf numFmtId="0" fontId="11" fillId="13" borderId="106" xfId="4" applyFont="1" applyFill="1" applyBorder="1" applyAlignment="1" applyProtection="1">
      <alignment horizontal="center" vertical="center"/>
      <protection locked="0"/>
    </xf>
    <xf numFmtId="0" fontId="11" fillId="0" borderId="4" xfId="4" applyFont="1" applyBorder="1" applyAlignment="1" applyProtection="1">
      <alignment horizontal="center"/>
    </xf>
    <xf numFmtId="0" fontId="11" fillId="0" borderId="1" xfId="4" applyFont="1" applyBorder="1" applyAlignment="1" applyProtection="1">
      <alignment horizontal="center"/>
    </xf>
    <xf numFmtId="0" fontId="11" fillId="0" borderId="107" xfId="4" applyFont="1" applyBorder="1" applyAlignment="1" applyProtection="1">
      <alignment horizontal="center"/>
    </xf>
    <xf numFmtId="0" fontId="10" fillId="13" borderId="4" xfId="4" applyFont="1" applyFill="1" applyBorder="1" applyAlignment="1" applyProtection="1">
      <alignment vertical="center" wrapText="1"/>
      <protection locked="0"/>
    </xf>
    <xf numFmtId="0" fontId="10" fillId="13" borderId="1" xfId="4" applyFont="1" applyFill="1" applyBorder="1" applyAlignment="1" applyProtection="1">
      <alignment vertical="center" wrapText="1"/>
      <protection locked="0"/>
    </xf>
    <xf numFmtId="0" fontId="10" fillId="13" borderId="7" xfId="4" applyFont="1" applyFill="1" applyBorder="1" applyAlignment="1" applyProtection="1">
      <alignment vertical="center" wrapText="1"/>
      <protection locked="0"/>
    </xf>
    <xf numFmtId="0" fontId="10" fillId="13" borderId="8" xfId="4" applyFont="1" applyFill="1" applyBorder="1" applyAlignment="1" applyProtection="1">
      <alignment vertical="center" wrapText="1"/>
      <protection locked="0"/>
    </xf>
    <xf numFmtId="164" fontId="46" fillId="0" borderId="1" xfId="6" applyNumberFormat="1" applyFont="1" applyBorder="1" applyAlignment="1" applyProtection="1">
      <alignment horizontal="center" vertical="center"/>
    </xf>
    <xf numFmtId="164" fontId="46" fillId="0" borderId="8" xfId="6" applyNumberFormat="1" applyFont="1" applyBorder="1" applyAlignment="1" applyProtection="1">
      <alignment horizontal="center" vertical="center"/>
    </xf>
    <xf numFmtId="0" fontId="46" fillId="0" borderId="1" xfId="4" applyFont="1" applyBorder="1" applyAlignment="1" applyProtection="1">
      <alignment horizontal="center" vertical="center"/>
    </xf>
    <xf numFmtId="0" fontId="46" fillId="0" borderId="107" xfId="4" applyFont="1" applyBorder="1" applyAlignment="1" applyProtection="1">
      <alignment horizontal="center" vertical="center"/>
    </xf>
    <xf numFmtId="0" fontId="46" fillId="0" borderId="8" xfId="4" applyFont="1" applyBorder="1" applyAlignment="1" applyProtection="1">
      <alignment horizontal="center" vertical="center"/>
    </xf>
    <xf numFmtId="0" fontId="46" fillId="0" borderId="9" xfId="4" applyFont="1" applyBorder="1" applyAlignment="1" applyProtection="1">
      <alignment horizontal="center" vertical="center"/>
    </xf>
    <xf numFmtId="0" fontId="9" fillId="0" borderId="3" xfId="4" applyFont="1" applyBorder="1" applyAlignment="1" applyProtection="1">
      <alignment horizontal="center"/>
    </xf>
    <xf numFmtId="0" fontId="9" fillId="0" borderId="6" xfId="4" applyFont="1" applyBorder="1" applyAlignment="1" applyProtection="1">
      <alignment horizontal="center"/>
    </xf>
    <xf numFmtId="0" fontId="9" fillId="0" borderId="105" xfId="4" applyFont="1" applyBorder="1" applyAlignment="1" applyProtection="1">
      <alignment horizontal="center"/>
    </xf>
    <xf numFmtId="0" fontId="11" fillId="13" borderId="4" xfId="4" applyFont="1" applyFill="1" applyBorder="1" applyAlignment="1" applyProtection="1">
      <alignment horizontal="center"/>
      <protection locked="0"/>
    </xf>
    <xf numFmtId="0" fontId="11" fillId="13" borderId="1" xfId="4" applyFont="1" applyFill="1" applyBorder="1" applyAlignment="1" applyProtection="1">
      <alignment horizontal="center"/>
      <protection locked="0"/>
    </xf>
    <xf numFmtId="0" fontId="11" fillId="13" borderId="107" xfId="4" applyFont="1" applyFill="1" applyBorder="1" applyAlignment="1" applyProtection="1">
      <alignment horizontal="center"/>
      <protection locked="0"/>
    </xf>
    <xf numFmtId="0" fontId="11" fillId="13" borderId="7" xfId="4" applyFont="1" applyFill="1" applyBorder="1" applyAlignment="1" applyProtection="1">
      <alignment horizontal="center"/>
      <protection locked="0"/>
    </xf>
    <xf numFmtId="0" fontId="11" fillId="13" borderId="8" xfId="4" applyFont="1" applyFill="1" applyBorder="1" applyAlignment="1" applyProtection="1">
      <alignment horizontal="center"/>
      <protection locked="0"/>
    </xf>
    <xf numFmtId="0" fontId="11" fillId="13" borderId="9" xfId="4" applyFont="1" applyFill="1" applyBorder="1" applyAlignment="1" applyProtection="1">
      <alignment horizontal="center"/>
      <protection locked="0"/>
    </xf>
    <xf numFmtId="0" fontId="7" fillId="0" borderId="100" xfId="4" applyFont="1" applyBorder="1" applyAlignment="1" applyProtection="1">
      <alignment horizontal="right"/>
    </xf>
    <xf numFmtId="0" fontId="7" fillId="0" borderId="101" xfId="4" applyFont="1" applyBorder="1" applyAlignment="1" applyProtection="1">
      <alignment horizontal="right"/>
    </xf>
    <xf numFmtId="164" fontId="7" fillId="13" borderId="101" xfId="6" applyNumberFormat="1" applyFont="1" applyFill="1" applyBorder="1" applyAlignment="1" applyProtection="1">
      <alignment horizontal="center"/>
      <protection locked="0"/>
    </xf>
    <xf numFmtId="0" fontId="11" fillId="0" borderId="81" xfId="4" applyFont="1" applyBorder="1" applyAlignment="1" applyProtection="1">
      <alignment horizontal="right"/>
    </xf>
    <xf numFmtId="0" fontId="11" fillId="0" borderId="10" xfId="4" applyFont="1" applyBorder="1" applyAlignment="1" applyProtection="1">
      <alignment horizontal="right"/>
    </xf>
    <xf numFmtId="0" fontId="11" fillId="13" borderId="5" xfId="4" applyFont="1" applyFill="1" applyBorder="1" applyAlignment="1" applyProtection="1">
      <alignment horizontal="center"/>
      <protection locked="0"/>
    </xf>
    <xf numFmtId="0" fontId="11" fillId="13" borderId="106" xfId="4" applyFont="1" applyFill="1" applyBorder="1" applyAlignment="1" applyProtection="1">
      <alignment horizontal="center"/>
      <protection locked="0"/>
    </xf>
    <xf numFmtId="0" fontId="11" fillId="0" borderId="81" xfId="4" applyFont="1" applyBorder="1" applyAlignment="1" applyProtection="1">
      <alignment horizontal="center"/>
    </xf>
    <xf numFmtId="0" fontId="11" fillId="0" borderId="10" xfId="4" applyFont="1" applyBorder="1" applyAlignment="1" applyProtection="1">
      <alignment horizontal="center"/>
    </xf>
    <xf numFmtId="0" fontId="11" fillId="0" borderId="50" xfId="4" applyFont="1" applyBorder="1" applyAlignment="1" applyProtection="1">
      <alignment horizontal="right"/>
    </xf>
    <xf numFmtId="0" fontId="11" fillId="0" borderId="31" xfId="4" applyFont="1" applyBorder="1" applyAlignment="1" applyProtection="1">
      <alignment horizontal="right"/>
    </xf>
    <xf numFmtId="0" fontId="3" fillId="0" borderId="26" xfId="4" applyBorder="1" applyAlignment="1" applyProtection="1">
      <alignment horizontal="center"/>
    </xf>
    <xf numFmtId="0" fontId="3" fillId="0" borderId="47" xfId="4" applyBorder="1" applyAlignment="1" applyProtection="1">
      <alignment horizontal="center"/>
    </xf>
    <xf numFmtId="0" fontId="9" fillId="0" borderId="0" xfId="4" applyFont="1" applyBorder="1" applyAlignment="1" applyProtection="1">
      <alignment horizontal="center"/>
    </xf>
    <xf numFmtId="0" fontId="37" fillId="0" borderId="0" xfId="4" applyFont="1" applyBorder="1" applyAlignment="1" applyProtection="1">
      <alignment horizontal="center"/>
    </xf>
    <xf numFmtId="0" fontId="45" fillId="0" borderId="44" xfId="4" applyFont="1" applyFill="1" applyBorder="1" applyAlignment="1" applyProtection="1">
      <alignment horizontal="right" vertical="center"/>
    </xf>
    <xf numFmtId="0" fontId="45" fillId="0" borderId="26" xfId="4" applyFont="1" applyFill="1" applyBorder="1" applyAlignment="1" applyProtection="1">
      <alignment horizontal="right" vertical="center"/>
    </xf>
    <xf numFmtId="0" fontId="37" fillId="13" borderId="1" xfId="4" applyFont="1" applyFill="1" applyBorder="1" applyAlignment="1" applyProtection="1">
      <alignment horizontal="center"/>
      <protection locked="0"/>
    </xf>
    <xf numFmtId="0" fontId="11" fillId="0" borderId="100" xfId="4" applyFont="1" applyFill="1" applyBorder="1" applyAlignment="1" applyProtection="1">
      <alignment horizontal="right" vertical="center"/>
    </xf>
    <xf numFmtId="0" fontId="11" fillId="0" borderId="101" xfId="4" applyFont="1" applyFill="1" applyBorder="1" applyAlignment="1" applyProtection="1">
      <alignment horizontal="right" vertical="center"/>
    </xf>
    <xf numFmtId="14" fontId="11" fillId="13" borderId="112" xfId="4" applyNumberFormat="1" applyFont="1" applyFill="1" applyBorder="1" applyAlignment="1" applyProtection="1">
      <alignment horizontal="left" vertical="center"/>
      <protection locked="0"/>
    </xf>
    <xf numFmtId="0" fontId="11" fillId="13" borderId="26" xfId="4" applyFont="1" applyFill="1" applyBorder="1" applyAlignment="1" applyProtection="1">
      <alignment horizontal="left" vertical="center"/>
      <protection locked="0"/>
    </xf>
    <xf numFmtId="0" fontId="11" fillId="13" borderId="113" xfId="4" applyFont="1" applyFill="1" applyBorder="1" applyAlignment="1" applyProtection="1">
      <alignment horizontal="left" vertical="center"/>
      <protection locked="0"/>
    </xf>
    <xf numFmtId="0" fontId="11" fillId="0" borderId="116" xfId="4" applyFont="1" applyFill="1" applyBorder="1" applyAlignment="1" applyProtection="1">
      <alignment horizontal="right" vertical="center"/>
    </xf>
    <xf numFmtId="0" fontId="11" fillId="13" borderId="116" xfId="4" applyFont="1" applyFill="1" applyBorder="1" applyAlignment="1" applyProtection="1">
      <alignment horizontal="left" vertical="center"/>
      <protection locked="0"/>
    </xf>
    <xf numFmtId="0" fontId="11" fillId="13" borderId="117" xfId="4" applyFont="1" applyFill="1" applyBorder="1" applyAlignment="1" applyProtection="1">
      <alignment horizontal="left" vertical="center"/>
      <protection locked="0"/>
    </xf>
    <xf numFmtId="0" fontId="11" fillId="0" borderId="3" xfId="4" applyFont="1" applyFill="1" applyBorder="1" applyAlignment="1" applyProtection="1">
      <alignment horizontal="right" vertical="center"/>
    </xf>
    <xf numFmtId="0" fontId="11" fillId="0" borderId="6" xfId="4" applyFont="1" applyFill="1" applyBorder="1" applyAlignment="1" applyProtection="1">
      <alignment horizontal="right" vertical="center"/>
    </xf>
    <xf numFmtId="0" fontId="11" fillId="13" borderId="6" xfId="4" applyFont="1" applyFill="1" applyBorder="1" applyAlignment="1" applyProtection="1">
      <alignment horizontal="center"/>
      <protection locked="0"/>
    </xf>
    <xf numFmtId="0" fontId="11" fillId="13" borderId="105" xfId="4" applyFont="1" applyFill="1" applyBorder="1" applyAlignment="1" applyProtection="1">
      <alignment horizontal="center"/>
      <protection locked="0"/>
    </xf>
    <xf numFmtId="0" fontId="11" fillId="0" borderId="7" xfId="4" applyFont="1" applyBorder="1" applyAlignment="1" applyProtection="1">
      <alignment horizontal="right"/>
    </xf>
    <xf numFmtId="0" fontId="11" fillId="0" borderId="8" xfId="4" applyFont="1" applyBorder="1" applyAlignment="1" applyProtection="1">
      <alignment horizontal="right"/>
    </xf>
    <xf numFmtId="0" fontId="3" fillId="13" borderId="8" xfId="4" applyFill="1" applyBorder="1" applyAlignment="1" applyProtection="1">
      <alignment horizontal="center"/>
      <protection locked="0"/>
    </xf>
    <xf numFmtId="0" fontId="3" fillId="13" borderId="9" xfId="4" applyFill="1" applyBorder="1" applyAlignment="1" applyProtection="1">
      <alignment horizontal="center"/>
      <protection locked="0"/>
    </xf>
    <xf numFmtId="0" fontId="9" fillId="0" borderId="46" xfId="4" applyFont="1" applyBorder="1" applyAlignment="1" applyProtection="1">
      <alignment horizontal="center"/>
    </xf>
    <xf numFmtId="0" fontId="9" fillId="0" borderId="47" xfId="4" applyFont="1" applyBorder="1" applyAlignment="1" applyProtection="1">
      <alignment horizontal="center"/>
    </xf>
    <xf numFmtId="0" fontId="9" fillId="0" borderId="99" xfId="4" applyFont="1" applyBorder="1" applyAlignment="1" applyProtection="1">
      <alignment horizontal="center"/>
    </xf>
    <xf numFmtId="0" fontId="11" fillId="0" borderId="103" xfId="4" applyFont="1" applyFill="1" applyBorder="1" applyAlignment="1" applyProtection="1">
      <alignment horizontal="right" vertical="center"/>
    </xf>
    <xf numFmtId="14" fontId="11" fillId="13" borderId="102" xfId="4" applyNumberFormat="1" applyFont="1" applyFill="1" applyBorder="1" applyAlignment="1" applyProtection="1">
      <alignment horizontal="left" vertical="center"/>
      <protection locked="0"/>
    </xf>
    <xf numFmtId="0" fontId="11" fillId="13" borderId="28" xfId="4" applyFont="1" applyFill="1" applyBorder="1" applyAlignment="1" applyProtection="1">
      <alignment horizontal="left" vertical="center"/>
      <protection locked="0"/>
    </xf>
    <xf numFmtId="0" fontId="11" fillId="13" borderId="103" xfId="4" applyFont="1" applyFill="1" applyBorder="1" applyAlignment="1" applyProtection="1">
      <alignment horizontal="left" vertical="center"/>
      <protection locked="0"/>
    </xf>
    <xf numFmtId="0" fontId="11" fillId="13" borderId="101" xfId="4" applyFont="1" applyFill="1" applyBorder="1" applyAlignment="1" applyProtection="1">
      <alignment horizontal="left" vertical="center"/>
      <protection locked="0"/>
    </xf>
    <xf numFmtId="0" fontId="3" fillId="0" borderId="0" xfId="4" applyBorder="1" applyAlignment="1" applyProtection="1">
      <alignment horizontal="center"/>
    </xf>
    <xf numFmtId="0" fontId="3" fillId="0" borderId="14" xfId="4" applyBorder="1" applyAlignment="1" applyProtection="1">
      <alignment horizontal="center"/>
    </xf>
    <xf numFmtId="0" fontId="3" fillId="0" borderId="12" xfId="4" applyBorder="1" applyAlignment="1" applyProtection="1">
      <alignment horizontal="center"/>
    </xf>
    <xf numFmtId="0" fontId="9" fillId="0" borderId="0" xfId="4" applyFont="1" applyBorder="1" applyAlignment="1" applyProtection="1">
      <alignment horizontal="center" vertical="center"/>
    </xf>
    <xf numFmtId="0" fontId="37" fillId="0" borderId="0" xfId="4" applyFont="1" applyBorder="1" applyAlignment="1" applyProtection="1">
      <alignment horizontal="center" vertical="center"/>
    </xf>
    <xf numFmtId="0" fontId="10" fillId="0" borderId="0" xfId="4" applyFont="1" applyBorder="1" applyAlignment="1" applyProtection="1">
      <alignment horizontal="center" vertical="center"/>
    </xf>
    <xf numFmtId="0" fontId="45" fillId="0" borderId="112" xfId="4" applyFont="1" applyFill="1" applyBorder="1" applyAlignment="1" applyProtection="1">
      <alignment horizontal="center" vertical="center"/>
    </xf>
    <xf numFmtId="0" fontId="45" fillId="0" borderId="26" xfId="4" applyFont="1" applyFill="1" applyBorder="1" applyAlignment="1" applyProtection="1">
      <alignment horizontal="center" vertical="center"/>
    </xf>
    <xf numFmtId="0" fontId="3" fillId="13" borderId="47" xfId="4" applyFill="1" applyBorder="1" applyAlignment="1" applyProtection="1">
      <alignment horizontal="center" vertical="center"/>
      <protection locked="0"/>
    </xf>
    <xf numFmtId="0" fontId="3" fillId="13" borderId="115" xfId="4" applyFill="1" applyBorder="1" applyAlignment="1" applyProtection="1">
      <alignment horizontal="center" vertical="center"/>
      <protection locked="0"/>
    </xf>
    <xf numFmtId="0" fontId="9" fillId="0" borderId="114" xfId="4" applyFont="1" applyBorder="1" applyAlignment="1" applyProtection="1">
      <alignment horizontal="center"/>
    </xf>
    <xf numFmtId="0" fontId="9" fillId="0" borderId="115" xfId="4" applyFont="1" applyBorder="1" applyAlignment="1" applyProtection="1">
      <alignment horizontal="center"/>
    </xf>
    <xf numFmtId="0" fontId="11" fillId="0" borderId="2" xfId="4" applyFont="1" applyBorder="1" applyAlignment="1" applyProtection="1">
      <alignment horizontal="right" vertical="center"/>
    </xf>
    <xf numFmtId="0" fontId="11" fillId="0" borderId="5" xfId="4" applyFont="1" applyBorder="1" applyAlignment="1" applyProtection="1">
      <alignment horizontal="right" vertical="center"/>
    </xf>
    <xf numFmtId="0" fontId="11" fillId="0" borderId="10" xfId="4" applyFont="1" applyBorder="1" applyAlignment="1" applyProtection="1">
      <alignment horizontal="right" vertical="center"/>
    </xf>
    <xf numFmtId="0" fontId="11" fillId="13" borderId="10" xfId="4" applyFont="1" applyFill="1" applyBorder="1" applyAlignment="1" applyProtection="1">
      <alignment horizontal="center"/>
      <protection locked="0"/>
    </xf>
    <xf numFmtId="0" fontId="3" fillId="13" borderId="28" xfId="4" quotePrefix="1" applyFill="1" applyBorder="1" applyAlignment="1" applyProtection="1">
      <alignment horizontal="center" vertical="center"/>
      <protection locked="0"/>
    </xf>
    <xf numFmtId="0" fontId="3" fillId="13" borderId="39" xfId="4" quotePrefix="1" applyFill="1" applyBorder="1" applyAlignment="1" applyProtection="1">
      <alignment horizontal="center" vertical="center"/>
      <protection locked="0"/>
    </xf>
    <xf numFmtId="0" fontId="5" fillId="13" borderId="52" xfId="0" applyFont="1" applyFill="1" applyBorder="1" applyAlignment="1" applyProtection="1">
      <alignment horizontal="center" wrapText="1"/>
      <protection locked="0"/>
    </xf>
    <xf numFmtId="0" fontId="5" fillId="13" borderId="0" xfId="0" applyFont="1" applyFill="1" applyBorder="1" applyAlignment="1" applyProtection="1">
      <alignment horizontal="center" wrapText="1"/>
      <protection locked="0"/>
    </xf>
    <xf numFmtId="0" fontId="5" fillId="13" borderId="14" xfId="0" applyFont="1" applyFill="1" applyBorder="1" applyAlignment="1" applyProtection="1">
      <alignment horizontal="center" wrapText="1"/>
      <protection locked="0"/>
    </xf>
    <xf numFmtId="0" fontId="5" fillId="13" borderId="15" xfId="0" applyFont="1" applyFill="1" applyBorder="1" applyAlignment="1" applyProtection="1">
      <alignment horizontal="center" wrapText="1"/>
      <protection locked="0"/>
    </xf>
    <xf numFmtId="0" fontId="5" fillId="13" borderId="16" xfId="0" applyFont="1" applyFill="1" applyBorder="1" applyAlignment="1" applyProtection="1">
      <alignment horizontal="center" wrapText="1"/>
      <protection locked="0"/>
    </xf>
    <xf numFmtId="0" fontId="5" fillId="13" borderId="17" xfId="0" applyFont="1" applyFill="1" applyBorder="1" applyAlignment="1" applyProtection="1">
      <alignment horizontal="center" wrapText="1"/>
      <protection locked="0"/>
    </xf>
    <xf numFmtId="0" fontId="5" fillId="13" borderId="1" xfId="0" applyFont="1" applyFill="1" applyBorder="1" applyAlignment="1" applyProtection="1">
      <alignment horizontal="center" wrapText="1"/>
      <protection locked="0"/>
    </xf>
    <xf numFmtId="0" fontId="5" fillId="13" borderId="1" xfId="0" applyFont="1" applyFill="1" applyBorder="1" applyAlignment="1" applyProtection="1">
      <alignment horizontal="center" vertical="center" wrapText="1"/>
      <protection locked="0"/>
    </xf>
    <xf numFmtId="0" fontId="34" fillId="13" borderId="1" xfId="0" applyFont="1" applyFill="1" applyBorder="1" applyAlignment="1" applyProtection="1">
      <alignment horizontal="center" vertical="center" wrapText="1"/>
      <protection locked="0"/>
    </xf>
    <xf numFmtId="0" fontId="5" fillId="13" borderId="52" xfId="0" applyFont="1" applyFill="1" applyBorder="1" applyAlignment="1" applyProtection="1">
      <alignment horizontal="center"/>
      <protection locked="0"/>
    </xf>
    <xf numFmtId="0" fontId="5" fillId="13" borderId="0" xfId="0" applyFont="1" applyFill="1" applyBorder="1" applyAlignment="1" applyProtection="1">
      <alignment horizontal="center"/>
      <protection locked="0"/>
    </xf>
    <xf numFmtId="0" fontId="5" fillId="13" borderId="14" xfId="0" applyFont="1" applyFill="1" applyBorder="1" applyAlignment="1" applyProtection="1">
      <alignment horizontal="center"/>
      <protection locked="0"/>
    </xf>
    <xf numFmtId="0" fontId="5" fillId="13" borderId="15" xfId="0" applyFont="1" applyFill="1" applyBorder="1" applyAlignment="1" applyProtection="1">
      <alignment horizontal="center"/>
      <protection locked="0"/>
    </xf>
    <xf numFmtId="0" fontId="5" fillId="13" borderId="16" xfId="0" applyFont="1" applyFill="1" applyBorder="1" applyAlignment="1" applyProtection="1">
      <alignment horizontal="center"/>
      <protection locked="0"/>
    </xf>
    <xf numFmtId="0" fontId="5" fillId="13" borderId="17" xfId="0" applyFont="1" applyFill="1" applyBorder="1" applyAlignment="1" applyProtection="1">
      <alignment horizontal="center"/>
      <protection locked="0"/>
    </xf>
    <xf numFmtId="0" fontId="20" fillId="2" borderId="19" xfId="0" applyFont="1" applyFill="1" applyBorder="1" applyAlignment="1" applyProtection="1">
      <alignment vertical="center"/>
    </xf>
    <xf numFmtId="0" fontId="5" fillId="13" borderId="19" xfId="0" applyFont="1" applyFill="1" applyBorder="1" applyAlignment="1" applyProtection="1">
      <alignment horizontal="left" vertical="center"/>
    </xf>
    <xf numFmtId="0" fontId="20" fillId="2" borderId="23" xfId="0" applyFont="1" applyFill="1" applyBorder="1" applyAlignment="1" applyProtection="1">
      <alignment horizontal="left" vertical="center"/>
    </xf>
    <xf numFmtId="0" fontId="20" fillId="2" borderId="24" xfId="0" applyFont="1" applyFill="1" applyBorder="1" applyAlignment="1" applyProtection="1">
      <alignment horizontal="left" vertical="center"/>
    </xf>
    <xf numFmtId="0" fontId="20" fillId="2" borderId="18" xfId="0" applyFont="1" applyFill="1" applyBorder="1" applyAlignment="1" applyProtection="1">
      <alignment horizontal="left" vertical="center"/>
    </xf>
    <xf numFmtId="0" fontId="20" fillId="2" borderId="19" xfId="0" applyFont="1" applyFill="1" applyBorder="1" applyAlignment="1" applyProtection="1">
      <alignment horizontal="left" vertical="center"/>
    </xf>
    <xf numFmtId="14" fontId="5" fillId="13" borderId="24" xfId="0" applyNumberFormat="1" applyFont="1" applyFill="1" applyBorder="1" applyAlignment="1" applyProtection="1">
      <alignment horizontal="left" vertical="center"/>
    </xf>
    <xf numFmtId="14" fontId="5" fillId="13" borderId="25" xfId="0" applyNumberFormat="1" applyFont="1" applyFill="1" applyBorder="1" applyAlignment="1" applyProtection="1">
      <alignment horizontal="left" vertical="center"/>
    </xf>
    <xf numFmtId="0" fontId="5" fillId="13" borderId="24" xfId="0" applyFont="1" applyFill="1" applyBorder="1" applyAlignment="1" applyProtection="1">
      <alignment horizontal="left" vertical="center"/>
    </xf>
    <xf numFmtId="0" fontId="12" fillId="2" borderId="2"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14" fontId="15" fillId="2" borderId="0"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top"/>
    </xf>
    <xf numFmtId="0" fontId="14" fillId="2" borderId="0" xfId="0" applyFont="1" applyFill="1" applyBorder="1" applyAlignment="1" applyProtection="1">
      <alignment horizontal="center" vertical="center"/>
    </xf>
    <xf numFmtId="0" fontId="17" fillId="2" borderId="0" xfId="0" applyFont="1" applyFill="1" applyBorder="1" applyAlignment="1" applyProtection="1">
      <alignment horizontal="left" vertical="center"/>
    </xf>
    <xf numFmtId="0" fontId="19" fillId="2" borderId="5"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9" fillId="2" borderId="29" xfId="0" applyFont="1" applyFill="1" applyBorder="1" applyAlignment="1" applyProtection="1">
      <alignment horizontal="center" vertical="center" wrapText="1"/>
    </xf>
    <xf numFmtId="0" fontId="19" fillId="2" borderId="30" xfId="0" applyFont="1" applyFill="1" applyBorder="1" applyAlignment="1" applyProtection="1">
      <alignment horizontal="center" vertical="center" wrapText="1"/>
    </xf>
    <xf numFmtId="0" fontId="19" fillId="2" borderId="31"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9"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xf>
    <xf numFmtId="0" fontId="19" fillId="2" borderId="29" xfId="0" applyFont="1" applyFill="1" applyBorder="1" applyAlignment="1" applyProtection="1">
      <alignment horizontal="center" vertical="center"/>
    </xf>
    <xf numFmtId="0" fontId="19" fillId="2" borderId="31"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35"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2" xfId="0" applyFont="1" applyFill="1" applyBorder="1" applyAlignment="1" applyProtection="1">
      <alignment horizontal="right" vertical="center"/>
    </xf>
    <xf numFmtId="0" fontId="13" fillId="2" borderId="21"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31" fillId="2" borderId="0" xfId="0" applyFont="1" applyFill="1" applyBorder="1" applyAlignment="1" applyProtection="1">
      <alignment horizontal="center" vertical="top"/>
    </xf>
    <xf numFmtId="0" fontId="31"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5" fillId="2" borderId="22" xfId="0" applyFont="1" applyFill="1" applyBorder="1" applyAlignment="1" applyProtection="1">
      <alignment horizontal="left" vertical="center"/>
    </xf>
    <xf numFmtId="0" fontId="20" fillId="2" borderId="0" xfId="0" applyFont="1" applyFill="1" applyBorder="1" applyAlignment="1" applyProtection="1">
      <alignment horizontal="center" vertical="center"/>
    </xf>
    <xf numFmtId="14" fontId="23" fillId="2" borderId="0" xfId="0" applyNumberFormat="1" applyFont="1" applyFill="1" applyBorder="1" applyAlignment="1" applyProtection="1">
      <alignment horizontal="left" vertical="center"/>
    </xf>
    <xf numFmtId="14" fontId="23" fillId="2" borderId="22" xfId="0" applyNumberFormat="1" applyFont="1" applyFill="1" applyBorder="1" applyAlignment="1" applyProtection="1">
      <alignment horizontal="left" vertical="center"/>
    </xf>
    <xf numFmtId="0" fontId="20" fillId="2" borderId="21"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11" xfId="0" applyFont="1" applyFill="1" applyBorder="1" applyAlignment="1" applyProtection="1">
      <alignment horizontal="left" vertical="center" wrapText="1"/>
    </xf>
    <xf numFmtId="0" fontId="20" fillId="2" borderId="12" xfId="0" applyFont="1" applyFill="1" applyBorder="1" applyAlignment="1" applyProtection="1">
      <alignment horizontal="left" vertical="center" wrapText="1"/>
    </xf>
    <xf numFmtId="0" fontId="20" fillId="2" borderId="13"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7" xfId="0" applyFont="1" applyFill="1" applyBorder="1" applyAlignment="1" applyProtection="1">
      <alignment horizontal="left" vertical="center" wrapText="1"/>
    </xf>
    <xf numFmtId="0" fontId="20" fillId="2" borderId="11"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13"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Border="1" applyAlignment="1" applyProtection="1">
      <alignment horizontal="right" vertical="center"/>
    </xf>
    <xf numFmtId="0" fontId="20" fillId="2" borderId="11" xfId="0" applyFont="1" applyFill="1" applyBorder="1" applyAlignment="1" applyProtection="1">
      <alignment horizontal="right" vertical="center"/>
    </xf>
    <xf numFmtId="0" fontId="20" fillId="2" borderId="2" xfId="0" applyFont="1" applyFill="1" applyBorder="1" applyAlignment="1" applyProtection="1">
      <alignment horizontal="left" vertical="center"/>
    </xf>
    <xf numFmtId="0" fontId="20" fillId="2" borderId="5" xfId="0" applyFont="1" applyFill="1" applyBorder="1" applyAlignment="1" applyProtection="1">
      <alignment horizontal="left" vertical="center"/>
    </xf>
    <xf numFmtId="0" fontId="20" fillId="2" borderId="10" xfId="0" applyFont="1" applyFill="1" applyBorder="1" applyAlignment="1" applyProtection="1">
      <alignment horizontal="left" vertical="center"/>
    </xf>
    <xf numFmtId="9" fontId="12" fillId="2" borderId="2" xfId="0" applyNumberFormat="1" applyFont="1" applyFill="1" applyBorder="1" applyAlignment="1" applyProtection="1">
      <alignment horizontal="center" vertical="center"/>
    </xf>
    <xf numFmtId="9" fontId="12" fillId="2" borderId="10" xfId="0" applyNumberFormat="1" applyFont="1" applyFill="1" applyBorder="1" applyAlignment="1" applyProtection="1">
      <alignment horizontal="center" vertical="center"/>
    </xf>
    <xf numFmtId="0" fontId="20" fillId="2" borderId="2"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20" fillId="2" borderId="10" xfId="0" applyFont="1" applyFill="1" applyBorder="1" applyAlignment="1" applyProtection="1">
      <alignment horizontal="left" vertical="center" wrapText="1"/>
    </xf>
    <xf numFmtId="9" fontId="12" fillId="2" borderId="2" xfId="0" quotePrefix="1" applyNumberFormat="1" applyFont="1" applyFill="1" applyBorder="1" applyAlignment="1" applyProtection="1">
      <alignment horizontal="center" vertical="center"/>
    </xf>
    <xf numFmtId="164" fontId="19" fillId="2" borderId="24" xfId="2" applyNumberFormat="1" applyFont="1" applyFill="1" applyBorder="1" applyAlignment="1">
      <alignment horizontal="center" vertical="center"/>
    </xf>
    <xf numFmtId="0" fontId="57" fillId="2" borderId="18" xfId="0" applyFont="1" applyFill="1" applyBorder="1" applyAlignment="1">
      <alignment horizontal="center" vertical="center"/>
    </xf>
    <xf numFmtId="0" fontId="57" fillId="2" borderId="19" xfId="0" applyFont="1" applyFill="1" applyBorder="1" applyAlignment="1">
      <alignment horizontal="center" vertical="center"/>
    </xf>
    <xf numFmtId="0" fontId="57"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22" xfId="0" applyFont="1" applyFill="1" applyBorder="1" applyAlignment="1">
      <alignment horizontal="center" vertical="center"/>
    </xf>
    <xf numFmtId="0" fontId="5" fillId="2" borderId="0" xfId="0" applyFont="1" applyFill="1" applyBorder="1" applyAlignment="1">
      <alignment horizontal="left" vertical="center"/>
    </xf>
    <xf numFmtId="14" fontId="5" fillId="2" borderId="0" xfId="0" applyNumberFormat="1" applyFont="1" applyFill="1" applyBorder="1" applyAlignment="1">
      <alignment horizontal="left" vertical="center"/>
    </xf>
    <xf numFmtId="14" fontId="5" fillId="2" borderId="22" xfId="0" applyNumberFormat="1" applyFont="1" applyFill="1" applyBorder="1" applyAlignment="1">
      <alignment horizontal="lef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5" fillId="0" borderId="0" xfId="0" applyFont="1" applyFill="1" applyBorder="1" applyAlignment="1" applyProtection="1">
      <alignment horizontal="left" vertical="center"/>
    </xf>
    <xf numFmtId="164" fontId="25" fillId="2" borderId="0" xfId="2" applyNumberFormat="1" applyFont="1" applyFill="1" applyBorder="1" applyAlignment="1">
      <alignment horizontal="center" vertical="center"/>
    </xf>
    <xf numFmtId="0" fontId="19" fillId="2" borderId="11" xfId="0" applyFont="1" applyFill="1" applyBorder="1" applyAlignment="1" applyProtection="1">
      <alignment horizontal="left" vertical="top" wrapText="1"/>
    </xf>
    <xf numFmtId="0" fontId="19" fillId="2" borderId="12" xfId="0" applyFont="1" applyFill="1" applyBorder="1" applyAlignment="1" applyProtection="1">
      <alignment horizontal="left" vertical="top" wrapText="1"/>
    </xf>
    <xf numFmtId="0" fontId="19" fillId="2" borderId="13" xfId="0" applyFont="1" applyFill="1" applyBorder="1" applyAlignment="1" applyProtection="1">
      <alignment horizontal="left" vertical="top" wrapText="1"/>
    </xf>
    <xf numFmtId="0" fontId="19" fillId="13" borderId="52" xfId="0" applyFont="1" applyFill="1" applyBorder="1" applyAlignment="1" applyProtection="1">
      <alignment horizontal="center" vertical="top" wrapText="1"/>
      <protection locked="0"/>
    </xf>
    <xf numFmtId="0" fontId="19" fillId="13" borderId="0" xfId="0" applyFont="1" applyFill="1" applyBorder="1" applyAlignment="1" applyProtection="1">
      <alignment horizontal="center" vertical="top" wrapText="1"/>
      <protection locked="0"/>
    </xf>
    <xf numFmtId="0" fontId="19" fillId="13" borderId="14" xfId="0" applyFont="1" applyFill="1" applyBorder="1" applyAlignment="1" applyProtection="1">
      <alignment horizontal="center" vertical="top" wrapText="1"/>
      <protection locked="0"/>
    </xf>
    <xf numFmtId="0" fontId="19" fillId="13" borderId="15" xfId="0" applyFont="1" applyFill="1" applyBorder="1" applyAlignment="1" applyProtection="1">
      <alignment horizontal="center" vertical="top" wrapText="1"/>
      <protection locked="0"/>
    </xf>
    <xf numFmtId="0" fontId="19" fillId="13" borderId="16" xfId="0" applyFont="1" applyFill="1" applyBorder="1" applyAlignment="1" applyProtection="1">
      <alignment horizontal="center" vertical="top" wrapText="1"/>
      <protection locked="0"/>
    </xf>
    <xf numFmtId="0" fontId="19" fillId="13" borderId="17" xfId="0" applyFont="1" applyFill="1" applyBorder="1" applyAlignment="1" applyProtection="1">
      <alignment horizontal="center" vertical="top" wrapText="1"/>
      <protection locked="0"/>
    </xf>
    <xf numFmtId="0" fontId="20" fillId="2" borderId="19" xfId="0" applyFont="1" applyFill="1" applyBorder="1" applyAlignment="1" applyProtection="1">
      <alignment horizontal="right" vertical="center"/>
    </xf>
    <xf numFmtId="14" fontId="28" fillId="2" borderId="0" xfId="0" applyNumberFormat="1"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5" fillId="2" borderId="19" xfId="0" applyFont="1" applyFill="1" applyBorder="1" applyAlignment="1" applyProtection="1">
      <alignment horizontal="left" vertical="center"/>
    </xf>
    <xf numFmtId="14" fontId="5" fillId="2" borderId="24" xfId="0" applyNumberFormat="1" applyFont="1" applyFill="1" applyBorder="1" applyAlignment="1" applyProtection="1">
      <alignment horizontal="left" vertical="center"/>
    </xf>
    <xf numFmtId="14" fontId="5" fillId="2" borderId="25" xfId="0" applyNumberFormat="1" applyFont="1" applyFill="1" applyBorder="1" applyAlignment="1" applyProtection="1">
      <alignment horizontal="left" vertical="center"/>
    </xf>
    <xf numFmtId="0" fontId="20" fillId="2" borderId="24" xfId="0" applyFont="1" applyFill="1" applyBorder="1" applyAlignment="1" applyProtection="1">
      <alignment horizontal="center" vertical="center"/>
    </xf>
    <xf numFmtId="0" fontId="5" fillId="2" borderId="24" xfId="0" applyFont="1" applyFill="1" applyBorder="1" applyAlignment="1" applyProtection="1">
      <alignment horizontal="left" vertical="center"/>
    </xf>
    <xf numFmtId="0" fontId="3" fillId="13" borderId="2" xfId="4" applyFill="1" applyBorder="1" applyAlignment="1" applyProtection="1">
      <alignment horizontal="center" vertical="center"/>
      <protection locked="0"/>
    </xf>
    <xf numFmtId="0" fontId="3" fillId="13" borderId="10" xfId="4" applyFill="1" applyBorder="1" applyAlignment="1" applyProtection="1">
      <alignment horizontal="center" vertical="center"/>
      <protection locked="0"/>
    </xf>
    <xf numFmtId="0" fontId="3" fillId="13" borderId="29" xfId="4" applyFill="1" applyBorder="1" applyAlignment="1" applyProtection="1">
      <alignment horizontal="center" vertical="center"/>
      <protection locked="0"/>
    </xf>
    <xf numFmtId="0" fontId="3" fillId="13" borderId="31" xfId="4" applyFill="1" applyBorder="1" applyAlignment="1" applyProtection="1">
      <alignment horizontal="center" vertical="center"/>
      <protection locked="0"/>
    </xf>
    <xf numFmtId="0" fontId="29" fillId="13" borderId="34" xfId="3" applyFont="1" applyFill="1" applyBorder="1" applyAlignment="1" applyProtection="1">
      <alignment horizontal="center" vertical="center"/>
      <protection locked="0"/>
    </xf>
    <xf numFmtId="0" fontId="29" fillId="13" borderId="35" xfId="3" applyFont="1" applyFill="1" applyBorder="1" applyAlignment="1" applyProtection="1">
      <alignment horizontal="center" vertical="center"/>
      <protection locked="0"/>
    </xf>
    <xf numFmtId="14" fontId="3" fillId="0" borderId="2" xfId="4" applyNumberFormat="1" applyFont="1" applyBorder="1" applyAlignment="1" applyProtection="1">
      <alignment horizontal="left" vertical="center"/>
    </xf>
    <xf numFmtId="14" fontId="3" fillId="0" borderId="10" xfId="4" applyNumberFormat="1" applyFont="1" applyBorder="1" applyAlignment="1" applyProtection="1">
      <alignment horizontal="left" vertical="center"/>
    </xf>
    <xf numFmtId="0" fontId="10" fillId="13" borderId="2" xfId="4" applyFont="1" applyFill="1" applyBorder="1" applyAlignment="1" applyProtection="1">
      <alignment horizontal="left" vertical="center"/>
      <protection locked="0"/>
    </xf>
    <xf numFmtId="0" fontId="10" fillId="13" borderId="10" xfId="4" applyFont="1" applyFill="1" applyBorder="1" applyAlignment="1" applyProtection="1">
      <alignment horizontal="left" vertical="center"/>
      <protection locked="0"/>
    </xf>
    <xf numFmtId="0" fontId="7" fillId="3" borderId="2" xfId="4" applyFont="1" applyFill="1" applyBorder="1" applyAlignment="1" applyProtection="1">
      <alignment horizontal="center" vertical="center" wrapText="1"/>
    </xf>
    <xf numFmtId="0" fontId="7" fillId="3" borderId="10" xfId="4" applyFont="1" applyFill="1" applyBorder="1" applyAlignment="1" applyProtection="1">
      <alignment horizontal="center" vertical="center" wrapText="1"/>
    </xf>
    <xf numFmtId="0" fontId="7" fillId="3" borderId="53" xfId="4" applyFont="1" applyFill="1" applyBorder="1" applyAlignment="1" applyProtection="1">
      <alignment horizontal="center" vertical="center" wrapText="1"/>
    </xf>
    <xf numFmtId="0" fontId="7" fillId="3" borderId="54" xfId="4" applyFont="1" applyFill="1" applyBorder="1" applyAlignment="1" applyProtection="1">
      <alignment horizontal="center" vertical="center" wrapText="1"/>
    </xf>
    <xf numFmtId="0" fontId="7" fillId="3" borderId="55" xfId="4" applyFont="1" applyFill="1" applyBorder="1" applyAlignment="1" applyProtection="1">
      <alignment horizontal="center" vertical="center" wrapText="1"/>
    </xf>
    <xf numFmtId="0" fontId="4" fillId="6" borderId="38" xfId="4" applyFont="1" applyFill="1" applyBorder="1" applyAlignment="1" applyProtection="1">
      <alignment horizontal="center" vertical="center"/>
    </xf>
    <xf numFmtId="0" fontId="4" fillId="6" borderId="39" xfId="4" applyFont="1" applyFill="1" applyBorder="1" applyAlignment="1" applyProtection="1">
      <alignment horizontal="center" vertical="center"/>
    </xf>
    <xf numFmtId="0" fontId="4" fillId="6" borderId="40" xfId="4" applyFont="1" applyFill="1" applyBorder="1" applyAlignment="1" applyProtection="1">
      <alignment horizontal="center" vertical="center"/>
    </xf>
    <xf numFmtId="0" fontId="3" fillId="13" borderId="41" xfId="4" applyFill="1" applyBorder="1" applyAlignment="1" applyProtection="1">
      <alignment horizontal="center" vertical="center" wrapText="1"/>
      <protection locked="0"/>
    </xf>
    <xf numFmtId="0" fontId="3" fillId="13" borderId="12" xfId="4" applyFill="1" applyBorder="1" applyAlignment="1" applyProtection="1">
      <alignment horizontal="center" vertical="center" wrapText="1"/>
      <protection locked="0"/>
    </xf>
    <xf numFmtId="0" fontId="3" fillId="13" borderId="42" xfId="4" applyFill="1" applyBorder="1" applyAlignment="1" applyProtection="1">
      <alignment horizontal="center" vertical="center" wrapText="1"/>
      <protection locked="0"/>
    </xf>
    <xf numFmtId="0" fontId="3" fillId="13" borderId="43" xfId="4" applyFill="1" applyBorder="1" applyAlignment="1" applyProtection="1">
      <alignment horizontal="center" vertical="center" wrapText="1"/>
      <protection locked="0"/>
    </xf>
    <xf numFmtId="0" fontId="3" fillId="13" borderId="0" xfId="4" applyFill="1" applyBorder="1" applyAlignment="1" applyProtection="1">
      <alignment horizontal="center" vertical="center" wrapText="1"/>
      <protection locked="0"/>
    </xf>
    <xf numFmtId="0" fontId="3" fillId="13" borderId="36" xfId="4" applyFill="1" applyBorder="1" applyAlignment="1" applyProtection="1">
      <alignment horizontal="center" vertical="center" wrapText="1"/>
      <protection locked="0"/>
    </xf>
    <xf numFmtId="0" fontId="3" fillId="13" borderId="0" xfId="4" applyFill="1" applyBorder="1" applyAlignment="1" applyProtection="1">
      <alignment horizontal="left" vertical="center" wrapText="1"/>
      <protection locked="0"/>
    </xf>
    <xf numFmtId="0" fontId="3" fillId="13" borderId="36" xfId="4" applyFill="1" applyBorder="1" applyAlignment="1" applyProtection="1">
      <alignment horizontal="left" vertical="center" wrapText="1"/>
      <protection locked="0"/>
    </xf>
    <xf numFmtId="0" fontId="3" fillId="13" borderId="44" xfId="4" applyFill="1" applyBorder="1" applyAlignment="1" applyProtection="1">
      <alignment horizontal="center" vertical="center" wrapText="1"/>
      <protection locked="0"/>
    </xf>
    <xf numFmtId="0" fontId="3" fillId="13" borderId="26" xfId="4" applyFill="1" applyBorder="1" applyAlignment="1" applyProtection="1">
      <alignment horizontal="center" vertical="center" wrapText="1"/>
      <protection locked="0"/>
    </xf>
    <xf numFmtId="0" fontId="3" fillId="13" borderId="45" xfId="4" applyFill="1" applyBorder="1" applyAlignment="1" applyProtection="1">
      <alignment horizontal="center" vertical="center" wrapText="1"/>
      <protection locked="0"/>
    </xf>
    <xf numFmtId="0" fontId="29" fillId="5" borderId="38" xfId="3" applyFont="1" applyBorder="1" applyAlignment="1" applyProtection="1">
      <alignment horizontal="right" vertical="center"/>
    </xf>
    <xf numFmtId="0" fontId="29" fillId="5" borderId="35" xfId="3" applyFont="1" applyBorder="1" applyAlignment="1" applyProtection="1">
      <alignment horizontal="right" vertical="center"/>
    </xf>
    <xf numFmtId="0" fontId="2" fillId="13" borderId="34" xfId="3" applyFill="1" applyBorder="1" applyAlignment="1" applyProtection="1">
      <alignment horizontal="center" vertical="center"/>
      <protection locked="0"/>
    </xf>
    <xf numFmtId="0" fontId="2" fillId="13" borderId="39" xfId="3" applyFill="1" applyBorder="1" applyAlignment="1" applyProtection="1">
      <alignment horizontal="center" vertical="center"/>
      <protection locked="0"/>
    </xf>
    <xf numFmtId="0" fontId="2" fillId="13" borderId="40" xfId="3" applyFill="1" applyBorder="1" applyAlignment="1" applyProtection="1">
      <alignment horizontal="center" vertical="center"/>
      <protection locked="0"/>
    </xf>
    <xf numFmtId="0" fontId="29" fillId="5" borderId="7" xfId="3" applyFont="1" applyBorder="1" applyAlignment="1" applyProtection="1">
      <alignment horizontal="right" vertical="center"/>
    </xf>
    <xf numFmtId="0" fontId="29" fillId="5" borderId="8" xfId="3" applyFont="1" applyBorder="1" applyAlignment="1" applyProtection="1">
      <alignment horizontal="right" vertical="center"/>
    </xf>
    <xf numFmtId="0" fontId="2" fillId="13" borderId="29" xfId="3" applyFill="1" applyBorder="1" applyAlignment="1" applyProtection="1">
      <alignment horizontal="center" vertical="center"/>
      <protection locked="0"/>
    </xf>
    <xf numFmtId="0" fontId="2" fillId="13" borderId="30" xfId="3" applyFill="1" applyBorder="1" applyAlignment="1" applyProtection="1">
      <alignment horizontal="center" vertical="center"/>
      <protection locked="0"/>
    </xf>
    <xf numFmtId="0" fontId="2" fillId="13" borderId="31" xfId="3" applyFill="1" applyBorder="1" applyAlignment="1" applyProtection="1">
      <alignment horizontal="center" vertical="center"/>
      <protection locked="0"/>
    </xf>
    <xf numFmtId="0" fontId="2" fillId="13" borderId="8" xfId="3" applyFill="1" applyBorder="1" applyAlignment="1" applyProtection="1">
      <alignment horizontal="center" vertical="center"/>
      <protection locked="0"/>
    </xf>
    <xf numFmtId="0" fontId="2" fillId="13" borderId="9" xfId="3" applyFill="1" applyBorder="1" applyAlignment="1" applyProtection="1">
      <alignment horizontal="center" vertical="center"/>
      <protection locked="0"/>
    </xf>
    <xf numFmtId="0" fontId="3" fillId="0" borderId="1" xfId="4" applyBorder="1" applyAlignment="1" applyProtection="1"/>
    <xf numFmtId="0" fontId="3" fillId="0" borderId="2" xfId="4" applyBorder="1" applyAlignment="1" applyProtection="1"/>
    <xf numFmtId="0" fontId="3" fillId="0" borderId="1" xfId="4" applyBorder="1" applyAlignment="1" applyProtection="1">
      <alignment horizontal="center" vertical="top"/>
    </xf>
    <xf numFmtId="0" fontId="3" fillId="0" borderId="2" xfId="4" applyBorder="1" applyAlignment="1" applyProtection="1">
      <alignment horizontal="center" vertical="top"/>
    </xf>
    <xf numFmtId="0" fontId="11" fillId="13" borderId="34" xfId="4" applyFont="1" applyFill="1" applyBorder="1" applyAlignment="1" applyProtection="1">
      <alignment horizontal="center" vertical="center"/>
      <protection locked="0"/>
    </xf>
    <xf numFmtId="0" fontId="11" fillId="13" borderId="39" xfId="4" applyFont="1" applyFill="1" applyBorder="1" applyAlignment="1" applyProtection="1">
      <alignment horizontal="center" vertical="center"/>
      <protection locked="0"/>
    </xf>
    <xf numFmtId="49" fontId="11" fillId="13" borderId="2" xfId="4" applyNumberFormat="1" applyFont="1" applyFill="1" applyBorder="1" applyAlignment="1" applyProtection="1">
      <alignment horizontal="center" vertical="center"/>
      <protection locked="0"/>
    </xf>
    <xf numFmtId="49" fontId="11" fillId="13" borderId="5" xfId="4" applyNumberFormat="1" applyFont="1" applyFill="1" applyBorder="1" applyAlignment="1" applyProtection="1">
      <alignment horizontal="center" vertical="center"/>
      <protection locked="0"/>
    </xf>
    <xf numFmtId="0" fontId="3" fillId="0" borderId="34" xfId="4" applyFont="1" applyBorder="1" applyAlignment="1" applyProtection="1">
      <alignment horizontal="left" vertical="center"/>
    </xf>
    <xf numFmtId="0" fontId="3" fillId="0" borderId="35" xfId="4" applyFont="1" applyBorder="1" applyAlignment="1" applyProtection="1">
      <alignment horizontal="left" vertical="center"/>
    </xf>
    <xf numFmtId="0" fontId="3" fillId="0" borderId="2" xfId="4" applyFont="1" applyBorder="1" applyAlignment="1" applyProtection="1">
      <alignment horizontal="left" vertical="center"/>
    </xf>
    <xf numFmtId="0" fontId="3" fillId="0" borderId="10" xfId="4" applyFont="1" applyBorder="1" applyAlignment="1" applyProtection="1">
      <alignment horizontal="left" vertical="center"/>
    </xf>
    <xf numFmtId="0" fontId="5" fillId="2" borderId="2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65" xfId="0" applyFont="1" applyFill="1" applyBorder="1" applyAlignment="1">
      <alignment horizontal="left" vertical="center" wrapText="1"/>
    </xf>
    <xf numFmtId="0" fontId="22" fillId="2" borderId="58" xfId="0" applyFont="1" applyFill="1" applyBorder="1" applyAlignment="1">
      <alignment horizontal="center" vertical="center"/>
    </xf>
    <xf numFmtId="0" fontId="33" fillId="7" borderId="58" xfId="0" applyFont="1" applyFill="1" applyBorder="1" applyAlignment="1">
      <alignment horizontal="center" vertical="center"/>
    </xf>
    <xf numFmtId="0" fontId="33" fillId="7" borderId="59" xfId="0" applyFont="1" applyFill="1" applyBorder="1" applyAlignment="1">
      <alignment horizontal="center" vertical="center"/>
    </xf>
    <xf numFmtId="0" fontId="19" fillId="2" borderId="62" xfId="0" applyFont="1" applyFill="1" applyBorder="1" applyAlignment="1">
      <alignment horizontal="center" vertical="center"/>
    </xf>
    <xf numFmtId="0" fontId="5" fillId="2" borderId="5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26" fillId="2" borderId="62" xfId="0" applyFont="1" applyFill="1" applyBorder="1" applyAlignment="1">
      <alignment horizontal="center" vertical="center"/>
    </xf>
    <xf numFmtId="0" fontId="26" fillId="2" borderId="63" xfId="0" applyFont="1" applyFill="1" applyBorder="1" applyAlignment="1">
      <alignment horizontal="center" vertical="center"/>
    </xf>
    <xf numFmtId="0" fontId="5" fillId="2" borderId="56" xfId="0" applyFont="1" applyFill="1" applyBorder="1" applyAlignment="1">
      <alignment horizontal="left" vertical="center" wrapText="1"/>
    </xf>
    <xf numFmtId="0" fontId="41" fillId="2" borderId="67" xfId="0" applyFont="1" applyFill="1" applyBorder="1" applyAlignment="1" applyProtection="1">
      <alignment horizontal="left" vertical="center" wrapText="1"/>
    </xf>
    <xf numFmtId="0" fontId="41" fillId="2" borderId="68" xfId="0" applyFont="1" applyFill="1" applyBorder="1" applyAlignment="1" applyProtection="1">
      <alignment horizontal="left" vertical="center" wrapText="1"/>
    </xf>
    <xf numFmtId="0" fontId="41" fillId="7" borderId="67" xfId="0" applyFont="1" applyFill="1" applyBorder="1" applyAlignment="1" applyProtection="1">
      <alignment horizontal="left" vertical="center" wrapText="1"/>
    </xf>
    <xf numFmtId="0" fontId="41" fillId="7" borderId="68" xfId="0" applyFont="1" applyFill="1" applyBorder="1" applyAlignment="1" applyProtection="1">
      <alignment horizontal="left" vertical="center" wrapText="1"/>
    </xf>
    <xf numFmtId="0" fontId="22" fillId="7" borderId="67" xfId="0" applyFont="1" applyFill="1" applyBorder="1" applyAlignment="1" applyProtection="1">
      <alignment horizontal="left" vertical="center" wrapText="1"/>
    </xf>
    <xf numFmtId="0" fontId="22" fillId="7" borderId="68" xfId="0" applyFont="1" applyFill="1" applyBorder="1" applyAlignment="1" applyProtection="1">
      <alignment horizontal="left" vertical="center" wrapText="1"/>
    </xf>
    <xf numFmtId="0" fontId="41" fillId="7" borderId="71" xfId="0" applyFont="1" applyFill="1" applyBorder="1" applyAlignment="1" applyProtection="1">
      <alignment horizontal="left" vertical="center" wrapText="1"/>
    </xf>
    <xf numFmtId="0" fontId="41" fillId="2" borderId="72" xfId="0" applyFont="1" applyFill="1" applyBorder="1" applyAlignment="1" applyProtection="1">
      <alignment horizontal="left" vertical="center" wrapText="1"/>
    </xf>
    <xf numFmtId="0" fontId="41" fillId="2" borderId="73" xfId="0" applyFont="1" applyFill="1" applyBorder="1" applyAlignment="1" applyProtection="1">
      <alignment horizontal="left" vertical="center" wrapText="1"/>
    </xf>
    <xf numFmtId="0" fontId="30" fillId="0" borderId="1" xfId="0" applyFont="1" applyBorder="1" applyAlignment="1" applyProtection="1">
      <alignment horizontal="center" vertical="center"/>
    </xf>
    <xf numFmtId="0" fontId="30" fillId="0" borderId="2" xfId="0" applyFont="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11" fillId="0" borderId="1" xfId="0" applyFont="1" applyBorder="1" applyAlignment="1" applyProtection="1">
      <alignment horizontal="right" vertical="center"/>
    </xf>
    <xf numFmtId="0" fontId="41" fillId="7" borderId="66" xfId="0" applyFont="1" applyFill="1" applyBorder="1" applyAlignment="1" applyProtection="1">
      <alignment horizontal="left" vertical="center" wrapText="1"/>
    </xf>
    <xf numFmtId="0" fontId="37" fillId="0" borderId="51" xfId="0" applyFont="1" applyBorder="1" applyAlignment="1" applyProtection="1">
      <alignment horizontal="center" vertical="center" wrapText="1"/>
    </xf>
    <xf numFmtId="0" fontId="37" fillId="0" borderId="111" xfId="0" applyFont="1" applyBorder="1" applyAlignment="1" applyProtection="1">
      <alignment horizontal="center" vertical="center" wrapText="1"/>
    </xf>
    <xf numFmtId="0" fontId="37" fillId="0" borderId="48" xfId="0" applyFont="1" applyBorder="1" applyAlignment="1" applyProtection="1">
      <alignment horizontal="center" vertical="center" wrapText="1"/>
    </xf>
    <xf numFmtId="0" fontId="40" fillId="8" borderId="2" xfId="0" applyFont="1" applyFill="1" applyBorder="1" applyAlignment="1" applyProtection="1">
      <alignment horizontal="center" vertical="center" wrapText="1"/>
    </xf>
    <xf numFmtId="0" fontId="40" fillId="8" borderId="10" xfId="0" applyFont="1" applyFill="1" applyBorder="1" applyAlignment="1" applyProtection="1">
      <alignment horizontal="center" vertical="center" wrapText="1"/>
    </xf>
    <xf numFmtId="0" fontId="11" fillId="0" borderId="81"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50" xfId="0" applyFont="1" applyBorder="1" applyAlignment="1" applyProtection="1">
      <alignment horizontal="right" vertical="center"/>
    </xf>
    <xf numFmtId="0" fontId="11" fillId="0" borderId="30" xfId="0" applyFont="1" applyBorder="1" applyAlignment="1" applyProtection="1">
      <alignment horizontal="right" vertical="center"/>
    </xf>
    <xf numFmtId="0" fontId="38" fillId="4" borderId="78" xfId="0" applyFont="1" applyFill="1" applyBorder="1" applyAlignment="1" applyProtection="1">
      <alignment horizontal="center" vertical="center" wrapText="1"/>
    </xf>
    <xf numFmtId="0" fontId="38" fillId="4" borderId="12" xfId="0" applyFont="1" applyFill="1" applyBorder="1" applyAlignment="1" applyProtection="1">
      <alignment horizontal="center" vertical="center" wrapText="1"/>
    </xf>
    <xf numFmtId="0" fontId="38" fillId="4" borderId="76" xfId="0" applyFont="1" applyFill="1" applyBorder="1" applyAlignment="1" applyProtection="1">
      <alignment horizontal="center" vertical="center" wrapText="1"/>
    </xf>
    <xf numFmtId="0" fontId="38" fillId="4" borderId="77" xfId="0" applyFont="1" applyFill="1" applyBorder="1" applyAlignment="1" applyProtection="1">
      <alignment horizontal="center" vertical="center" wrapText="1"/>
    </xf>
    <xf numFmtId="0" fontId="0" fillId="0" borderId="1" xfId="0" applyBorder="1" applyAlignment="1" applyProtection="1"/>
    <xf numFmtId="0" fontId="0" fillId="0" borderId="1" xfId="0" applyBorder="1" applyAlignment="1" applyProtection="1">
      <alignment horizontal="center" vertical="top"/>
    </xf>
    <xf numFmtId="0" fontId="11" fillId="0" borderId="49"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0" fontId="41" fillId="2" borderId="66" xfId="0" applyFont="1" applyFill="1" applyBorder="1" applyAlignment="1" applyProtection="1">
      <alignment horizontal="left" vertical="center" wrapText="1"/>
    </xf>
    <xf numFmtId="0" fontId="59" fillId="2" borderId="66" xfId="0" applyFont="1" applyFill="1" applyBorder="1" applyAlignment="1" applyProtection="1">
      <alignment horizontal="left" vertical="center" wrapText="1"/>
    </xf>
    <xf numFmtId="0" fontId="41" fillId="2" borderId="70" xfId="0" applyFont="1" applyFill="1" applyBorder="1" applyAlignment="1" applyProtection="1">
      <alignment horizontal="left" vertical="center" wrapText="1"/>
    </xf>
    <xf numFmtId="0" fontId="41" fillId="2" borderId="85" xfId="0" applyFont="1" applyFill="1" applyBorder="1" applyAlignment="1" applyProtection="1">
      <alignment horizontal="left" vertical="center" wrapText="1"/>
    </xf>
    <xf numFmtId="0" fontId="41" fillId="2" borderId="69" xfId="0" applyFont="1" applyFill="1" applyBorder="1" applyAlignment="1" applyProtection="1">
      <alignment horizontal="left" vertical="center" wrapText="1"/>
    </xf>
    <xf numFmtId="0" fontId="59" fillId="2" borderId="66" xfId="0" applyFont="1" applyFill="1" applyBorder="1" applyAlignment="1" applyProtection="1">
      <alignment horizontal="left" vertical="top" wrapText="1"/>
    </xf>
    <xf numFmtId="0" fontId="41" fillId="2" borderId="96" xfId="0" applyFont="1" applyFill="1" applyBorder="1" applyAlignment="1" applyProtection="1">
      <alignment horizontal="left" vertical="center" wrapText="1"/>
    </xf>
    <xf numFmtId="0" fontId="31" fillId="7" borderId="69" xfId="0" applyFont="1" applyFill="1" applyBorder="1" applyAlignment="1" applyProtection="1">
      <alignment horizontal="left" vertical="center" wrapText="1"/>
    </xf>
    <xf numFmtId="0" fontId="39" fillId="4" borderId="75" xfId="0" applyFont="1" applyFill="1" applyBorder="1" applyAlignment="1" applyProtection="1">
      <alignment horizontal="center" vertical="center" wrapText="1"/>
    </xf>
    <xf numFmtId="0" fontId="39" fillId="4" borderId="92" xfId="0" applyFont="1" applyFill="1" applyBorder="1" applyAlignment="1" applyProtection="1">
      <alignment horizontal="center" vertical="center" wrapText="1"/>
    </xf>
    <xf numFmtId="0" fontId="39" fillId="4" borderId="71" xfId="0" applyFont="1" applyFill="1" applyBorder="1" applyAlignment="1" applyProtection="1">
      <alignment horizontal="center" vertical="center" wrapText="1"/>
    </xf>
    <xf numFmtId="0" fontId="39" fillId="4" borderId="74" xfId="0" applyFont="1" applyFill="1" applyBorder="1" applyAlignment="1" applyProtection="1">
      <alignment horizontal="center" vertical="center" wrapText="1"/>
    </xf>
    <xf numFmtId="0" fontId="39" fillId="4" borderId="91" xfId="0" applyFont="1" applyFill="1" applyBorder="1" applyAlignment="1" applyProtection="1">
      <alignment horizontal="center" vertical="center" wrapText="1"/>
    </xf>
    <xf numFmtId="0" fontId="39" fillId="4" borderId="94" xfId="0" applyFont="1" applyFill="1" applyBorder="1" applyAlignment="1" applyProtection="1">
      <alignment horizontal="center" vertical="center" wrapText="1"/>
    </xf>
    <xf numFmtId="0" fontId="41" fillId="2" borderId="2" xfId="0" applyFont="1" applyFill="1" applyBorder="1" applyAlignment="1" applyProtection="1">
      <alignment horizontal="left" vertical="center" wrapText="1"/>
    </xf>
    <xf numFmtId="0" fontId="41" fillId="2" borderId="10" xfId="0" applyFont="1" applyFill="1" applyBorder="1" applyAlignment="1" applyProtection="1">
      <alignment horizontal="left" vertical="center" wrapText="1"/>
    </xf>
    <xf numFmtId="0" fontId="6" fillId="0" borderId="51" xfId="4" applyFont="1" applyBorder="1" applyAlignment="1" applyProtection="1">
      <alignment horizontal="center" vertical="center" textRotation="90" wrapText="1"/>
    </xf>
    <xf numFmtId="0" fontId="6" fillId="0" borderId="111" xfId="4" applyFont="1" applyBorder="1" applyAlignment="1" applyProtection="1">
      <alignment horizontal="center" vertical="center" textRotation="90" wrapText="1"/>
    </xf>
    <xf numFmtId="0" fontId="6" fillId="0" borderId="48" xfId="4" applyFont="1" applyBorder="1" applyAlignment="1" applyProtection="1">
      <alignment horizontal="center" vertical="center" textRotation="90" wrapText="1"/>
    </xf>
    <xf numFmtId="0" fontId="53" fillId="0" borderId="11" xfId="4" applyFont="1" applyFill="1" applyBorder="1" applyAlignment="1" applyProtection="1">
      <alignment horizontal="left" vertical="top" wrapText="1"/>
      <protection locked="0"/>
    </xf>
    <xf numFmtId="0" fontId="53" fillId="0" borderId="12" xfId="4" applyFont="1" applyFill="1" applyBorder="1" applyAlignment="1" applyProtection="1">
      <alignment horizontal="left" vertical="top" wrapText="1"/>
      <protection locked="0"/>
    </xf>
    <xf numFmtId="0" fontId="53" fillId="0" borderId="13" xfId="4" applyFont="1" applyFill="1" applyBorder="1" applyAlignment="1" applyProtection="1">
      <alignment horizontal="left" vertical="top" wrapText="1"/>
      <protection locked="0"/>
    </xf>
    <xf numFmtId="0" fontId="53" fillId="0" borderId="52" xfId="4" applyFont="1" applyFill="1" applyBorder="1" applyAlignment="1" applyProtection="1">
      <alignment horizontal="left" vertical="top" wrapText="1"/>
      <protection locked="0"/>
    </xf>
    <xf numFmtId="0" fontId="53" fillId="0" borderId="0" xfId="4" applyFont="1" applyFill="1" applyBorder="1" applyAlignment="1" applyProtection="1">
      <alignment horizontal="left" vertical="top" wrapText="1"/>
      <protection locked="0"/>
    </xf>
    <xf numFmtId="0" fontId="53" fillId="0" borderId="14" xfId="4" applyFont="1" applyFill="1" applyBorder="1" applyAlignment="1" applyProtection="1">
      <alignment horizontal="left" vertical="top" wrapText="1"/>
      <protection locked="0"/>
    </xf>
    <xf numFmtId="0" fontId="53" fillId="0" borderId="15" xfId="4" applyFont="1" applyFill="1" applyBorder="1" applyAlignment="1" applyProtection="1">
      <alignment horizontal="left" vertical="top" wrapText="1"/>
      <protection locked="0"/>
    </xf>
    <xf numFmtId="0" fontId="53" fillId="0" borderId="16" xfId="4" applyFont="1" applyFill="1" applyBorder="1" applyAlignment="1" applyProtection="1">
      <alignment horizontal="left" vertical="top" wrapText="1"/>
      <protection locked="0"/>
    </xf>
    <xf numFmtId="0" fontId="53" fillId="0" borderId="17" xfId="4" applyFont="1" applyFill="1" applyBorder="1" applyAlignment="1" applyProtection="1">
      <alignment horizontal="left" vertical="top" wrapText="1"/>
      <protection locked="0"/>
    </xf>
    <xf numFmtId="0" fontId="54" fillId="3" borderId="2" xfId="4" applyFont="1" applyFill="1" applyBorder="1" applyAlignment="1" applyProtection="1">
      <alignment horizontal="left"/>
    </xf>
    <xf numFmtId="0" fontId="54" fillId="3" borderId="5" xfId="4" applyFont="1" applyFill="1" applyBorder="1" applyAlignment="1" applyProtection="1">
      <alignment horizontal="left"/>
    </xf>
    <xf numFmtId="0" fontId="54" fillId="3" borderId="10" xfId="4" applyFont="1" applyFill="1" applyBorder="1" applyAlignment="1" applyProtection="1">
      <alignment horizontal="left"/>
    </xf>
    <xf numFmtId="0" fontId="53" fillId="0" borderId="11" xfId="4" applyFont="1" applyFill="1" applyBorder="1" applyAlignment="1" applyProtection="1">
      <alignment horizontal="left" vertical="top"/>
    </xf>
    <xf numFmtId="0" fontId="53" fillId="0" borderId="15" xfId="4" applyFont="1" applyFill="1" applyBorder="1" applyAlignment="1" applyProtection="1">
      <alignment horizontal="left" vertical="top"/>
    </xf>
    <xf numFmtId="0" fontId="53" fillId="0" borderId="12" xfId="4" applyFont="1" applyFill="1" applyBorder="1" applyAlignment="1" applyProtection="1">
      <alignment horizontal="left" vertical="center"/>
      <protection locked="0"/>
    </xf>
    <xf numFmtId="0" fontId="53" fillId="0" borderId="13" xfId="4" applyFont="1" applyFill="1" applyBorder="1" applyAlignment="1" applyProtection="1">
      <alignment horizontal="left" vertical="center"/>
      <protection locked="0"/>
    </xf>
    <xf numFmtId="0" fontId="53" fillId="0" borderId="16" xfId="4" applyFont="1" applyFill="1" applyBorder="1" applyAlignment="1" applyProtection="1">
      <alignment horizontal="left" vertical="center"/>
      <protection locked="0"/>
    </xf>
    <xf numFmtId="0" fontId="53" fillId="0" borderId="17" xfId="4" applyFont="1" applyFill="1" applyBorder="1" applyAlignment="1" applyProtection="1">
      <alignment horizontal="left" vertical="center"/>
      <protection locked="0"/>
    </xf>
    <xf numFmtId="165" fontId="53" fillId="0" borderId="12" xfId="4" applyNumberFormat="1" applyFont="1" applyFill="1" applyBorder="1" applyAlignment="1" applyProtection="1">
      <alignment horizontal="left" vertical="center"/>
      <protection locked="0"/>
    </xf>
    <xf numFmtId="165" fontId="53" fillId="0" borderId="13" xfId="4" applyNumberFormat="1" applyFont="1" applyFill="1" applyBorder="1" applyAlignment="1" applyProtection="1">
      <alignment horizontal="left" vertical="center"/>
      <protection locked="0"/>
    </xf>
    <xf numFmtId="165" fontId="53" fillId="0" borderId="16" xfId="4" applyNumberFormat="1" applyFont="1" applyFill="1" applyBorder="1" applyAlignment="1" applyProtection="1">
      <alignment horizontal="left" vertical="center"/>
      <protection locked="0"/>
    </xf>
    <xf numFmtId="165" fontId="53" fillId="0" borderId="17" xfId="4" applyNumberFormat="1" applyFont="1" applyFill="1" applyBorder="1" applyAlignment="1" applyProtection="1">
      <alignment horizontal="left" vertical="center"/>
      <protection locked="0"/>
    </xf>
    <xf numFmtId="0" fontId="53" fillId="0" borderId="1" xfId="4" applyFont="1" applyFill="1" applyBorder="1" applyAlignment="1" applyProtection="1">
      <alignment horizontal="left" vertical="top" shrinkToFit="1"/>
      <protection locked="0"/>
    </xf>
    <xf numFmtId="165" fontId="53" fillId="0" borderId="15" xfId="4" applyNumberFormat="1" applyFont="1" applyFill="1" applyBorder="1" applyAlignment="1" applyProtection="1">
      <alignment horizontal="center" vertical="top" shrinkToFit="1"/>
      <protection locked="0"/>
    </xf>
    <xf numFmtId="165" fontId="53" fillId="0" borderId="17" xfId="4" applyNumberFormat="1" applyFont="1" applyFill="1" applyBorder="1" applyAlignment="1" applyProtection="1">
      <alignment horizontal="center" vertical="top" shrinkToFit="1"/>
      <protection locked="0"/>
    </xf>
    <xf numFmtId="165" fontId="53" fillId="0" borderId="2" xfId="4" applyNumberFormat="1" applyFont="1" applyFill="1" applyBorder="1" applyAlignment="1" applyProtection="1">
      <alignment horizontal="center" vertical="top" shrinkToFit="1"/>
      <protection locked="0"/>
    </xf>
    <xf numFmtId="165" fontId="53" fillId="0" borderId="10" xfId="4" applyNumberFormat="1" applyFont="1" applyFill="1" applyBorder="1" applyAlignment="1" applyProtection="1">
      <alignment horizontal="center" vertical="top" shrinkToFit="1"/>
      <protection locked="0"/>
    </xf>
    <xf numFmtId="0" fontId="53" fillId="0" borderId="11" xfId="4" applyFont="1" applyFill="1" applyBorder="1" applyAlignment="1" applyProtection="1">
      <alignment horizontal="left"/>
    </xf>
    <xf numFmtId="0" fontId="53" fillId="0" borderId="12" xfId="4" applyFont="1" applyFill="1" applyBorder="1" applyAlignment="1" applyProtection="1">
      <alignment horizontal="left"/>
    </xf>
    <xf numFmtId="0" fontId="53" fillId="0" borderId="12" xfId="4" applyFont="1" applyFill="1" applyBorder="1" applyAlignment="1" applyProtection="1">
      <alignment horizontal="left" vertical="center" shrinkToFit="1"/>
      <protection locked="0"/>
    </xf>
    <xf numFmtId="0" fontId="53" fillId="0" borderId="13" xfId="4" applyFont="1" applyFill="1" applyBorder="1" applyAlignment="1" applyProtection="1">
      <alignment horizontal="left" vertical="center" shrinkToFit="1"/>
      <protection locked="0"/>
    </xf>
    <xf numFmtId="0" fontId="53" fillId="0" borderId="16" xfId="4" applyFont="1" applyFill="1" applyBorder="1" applyAlignment="1" applyProtection="1">
      <alignment horizontal="left" vertical="center" shrinkToFit="1"/>
      <protection locked="0"/>
    </xf>
    <xf numFmtId="0" fontId="53" fillId="0" borderId="17" xfId="4" applyFont="1" applyFill="1" applyBorder="1" applyAlignment="1" applyProtection="1">
      <alignment horizontal="left" vertical="center" shrinkToFit="1"/>
      <protection locked="0"/>
    </xf>
    <xf numFmtId="0" fontId="53" fillId="0" borderId="29" xfId="4" applyFont="1" applyFill="1" applyBorder="1" applyAlignment="1" applyProtection="1">
      <alignment horizontal="center" vertical="center" wrapText="1"/>
    </xf>
    <xf numFmtId="0" fontId="53" fillId="0" borderId="30" xfId="4" applyFont="1" applyFill="1" applyBorder="1" applyAlignment="1" applyProtection="1">
      <alignment horizontal="center" vertical="center" wrapText="1"/>
    </xf>
    <xf numFmtId="0" fontId="53" fillId="0" borderId="30" xfId="4" applyFont="1" applyFill="1" applyBorder="1" applyAlignment="1" applyProtection="1">
      <alignment horizontal="center" vertical="center"/>
    </xf>
    <xf numFmtId="0" fontId="53" fillId="0" borderId="31" xfId="4" applyFont="1" applyFill="1" applyBorder="1" applyAlignment="1" applyProtection="1">
      <alignment horizontal="center" vertical="center"/>
    </xf>
    <xf numFmtId="0" fontId="53" fillId="0" borderId="31" xfId="4" applyFont="1" applyFill="1" applyBorder="1" applyAlignment="1" applyProtection="1">
      <alignment horizontal="center" vertical="center" wrapText="1"/>
    </xf>
    <xf numFmtId="0" fontId="53" fillId="0" borderId="2" xfId="4" applyFont="1" applyFill="1" applyBorder="1" applyAlignment="1" applyProtection="1">
      <alignment horizontal="left" vertical="top" shrinkToFit="1"/>
      <protection locked="0"/>
    </xf>
    <xf numFmtId="0" fontId="53" fillId="0" borderId="5" xfId="4" applyFont="1" applyFill="1" applyBorder="1" applyAlignment="1" applyProtection="1">
      <alignment horizontal="left" vertical="top" shrinkToFit="1"/>
      <protection locked="0"/>
    </xf>
    <xf numFmtId="0" fontId="53" fillId="0" borderId="10" xfId="4" applyFont="1" applyFill="1" applyBorder="1" applyAlignment="1" applyProtection="1">
      <alignment horizontal="left" vertical="top" shrinkToFit="1"/>
      <protection locked="0"/>
    </xf>
    <xf numFmtId="0" fontId="53" fillId="0" borderId="15" xfId="4" applyFont="1" applyFill="1" applyBorder="1" applyAlignment="1" applyProtection="1">
      <alignment vertical="top" shrinkToFit="1"/>
      <protection locked="0"/>
    </xf>
    <xf numFmtId="0" fontId="53" fillId="0" borderId="17" xfId="4" applyFont="1" applyFill="1" applyBorder="1" applyAlignment="1" applyProtection="1">
      <alignment vertical="top" shrinkToFit="1"/>
      <protection locked="0"/>
    </xf>
    <xf numFmtId="0" fontId="53" fillId="0" borderId="52" xfId="4" applyFont="1" applyFill="1" applyBorder="1" applyAlignment="1" applyProtection="1">
      <alignment horizontal="left" vertical="center"/>
    </xf>
    <xf numFmtId="0" fontId="54" fillId="3" borderId="2" xfId="4" applyFont="1" applyFill="1" applyBorder="1" applyAlignment="1" applyProtection="1">
      <alignment horizontal="left" vertical="top"/>
    </xf>
    <xf numFmtId="0" fontId="54" fillId="3" borderId="5" xfId="4" applyFont="1" applyFill="1" applyBorder="1" applyAlignment="1" applyProtection="1">
      <alignment horizontal="left" vertical="top"/>
    </xf>
    <xf numFmtId="0" fontId="54" fillId="3" borderId="10" xfId="4" applyFont="1" applyFill="1" applyBorder="1" applyAlignment="1" applyProtection="1">
      <alignment horizontal="left" vertical="top"/>
    </xf>
    <xf numFmtId="0" fontId="53" fillId="0" borderId="11" xfId="4" applyFont="1" applyFill="1" applyBorder="1" applyAlignment="1" applyProtection="1">
      <alignment horizontal="left" wrapText="1"/>
    </xf>
    <xf numFmtId="0" fontId="53" fillId="0" borderId="15" xfId="4" applyFont="1" applyFill="1" applyBorder="1" applyAlignment="1" applyProtection="1">
      <alignment horizontal="left" wrapText="1"/>
    </xf>
    <xf numFmtId="0" fontId="53" fillId="0" borderId="12" xfId="4" applyFont="1" applyFill="1" applyBorder="1" applyAlignment="1" applyProtection="1">
      <alignment horizontal="left" vertical="center" wrapText="1"/>
      <protection locked="0"/>
    </xf>
    <xf numFmtId="0" fontId="53" fillId="0" borderId="13" xfId="4" applyFont="1" applyFill="1" applyBorder="1" applyAlignment="1" applyProtection="1">
      <alignment horizontal="left" vertical="center" wrapText="1"/>
      <protection locked="0"/>
    </xf>
    <xf numFmtId="0" fontId="53" fillId="0" borderId="16" xfId="4" applyFont="1" applyFill="1" applyBorder="1" applyAlignment="1" applyProtection="1">
      <alignment horizontal="left" vertical="center" wrapText="1"/>
      <protection locked="0"/>
    </xf>
    <xf numFmtId="0" fontId="53" fillId="0" borderId="17" xfId="4" applyFont="1" applyFill="1" applyBorder="1" applyAlignment="1" applyProtection="1">
      <alignment horizontal="left" vertical="center" wrapText="1"/>
      <protection locked="0"/>
    </xf>
    <xf numFmtId="0" fontId="53" fillId="0" borderId="11" xfId="4" applyFont="1" applyFill="1" applyBorder="1" applyAlignment="1" applyProtection="1">
      <alignment horizontal="left" vertical="top" wrapText="1"/>
    </xf>
    <xf numFmtId="0" fontId="53" fillId="0" borderId="15" xfId="4" applyFont="1" applyFill="1" applyBorder="1" applyAlignment="1" applyProtection="1">
      <alignment horizontal="left" vertical="top" wrapText="1"/>
    </xf>
    <xf numFmtId="165" fontId="53" fillId="0" borderId="12" xfId="4" applyNumberFormat="1" applyFont="1" applyFill="1" applyBorder="1" applyAlignment="1" applyProtection="1">
      <alignment horizontal="left" vertical="center" wrapText="1"/>
      <protection locked="0"/>
    </xf>
    <xf numFmtId="165" fontId="53" fillId="0" borderId="13" xfId="4" applyNumberFormat="1" applyFont="1" applyFill="1" applyBorder="1" applyAlignment="1" applyProtection="1">
      <alignment horizontal="left" vertical="center" wrapText="1"/>
      <protection locked="0"/>
    </xf>
    <xf numFmtId="165" fontId="53" fillId="0" borderId="16" xfId="4" applyNumberFormat="1" applyFont="1" applyFill="1" applyBorder="1" applyAlignment="1" applyProtection="1">
      <alignment horizontal="left" vertical="center" wrapText="1"/>
      <protection locked="0"/>
    </xf>
    <xf numFmtId="165" fontId="53" fillId="0" borderId="17" xfId="4" applyNumberFormat="1" applyFont="1" applyFill="1" applyBorder="1" applyAlignment="1" applyProtection="1">
      <alignment horizontal="left" vertical="center" wrapText="1"/>
      <protection locked="0"/>
    </xf>
    <xf numFmtId="0" fontId="53" fillId="0" borderId="51" xfId="4" applyFont="1" applyBorder="1" applyAlignment="1" applyProtection="1">
      <alignment horizontal="center" vertical="center" textRotation="90"/>
    </xf>
    <xf numFmtId="0" fontId="53" fillId="0" borderId="111" xfId="4" applyFont="1" applyBorder="1" applyAlignment="1" applyProtection="1">
      <alignment horizontal="center" vertical="center" textRotation="90"/>
    </xf>
    <xf numFmtId="0" fontId="53" fillId="0" borderId="48" xfId="4" applyFont="1" applyBorder="1" applyAlignment="1" applyProtection="1">
      <alignment horizontal="center" vertical="center" textRotation="90"/>
    </xf>
    <xf numFmtId="0" fontId="53" fillId="0" borderId="15" xfId="4" applyFont="1" applyFill="1" applyBorder="1" applyAlignment="1" applyProtection="1">
      <alignment horizontal="left"/>
    </xf>
    <xf numFmtId="0" fontId="53" fillId="0" borderId="12" xfId="4" applyFont="1" applyFill="1" applyBorder="1" applyAlignment="1" applyProtection="1">
      <alignment horizontal="left" vertical="top"/>
    </xf>
    <xf numFmtId="0" fontId="53" fillId="0" borderId="16" xfId="4" applyFont="1" applyFill="1" applyBorder="1" applyAlignment="1" applyProtection="1">
      <alignment horizontal="left" vertical="top"/>
    </xf>
    <xf numFmtId="0" fontId="54" fillId="3" borderId="2" xfId="4" applyFont="1" applyFill="1" applyBorder="1" applyAlignment="1" applyProtection="1">
      <alignment horizontal="left" vertical="top" wrapText="1"/>
    </xf>
    <xf numFmtId="0" fontId="54" fillId="3" borderId="5" xfId="4" applyFont="1" applyFill="1" applyBorder="1" applyAlignment="1" applyProtection="1">
      <alignment horizontal="left" vertical="top" wrapText="1"/>
    </xf>
    <xf numFmtId="0" fontId="54" fillId="3" borderId="10" xfId="4" applyFont="1" applyFill="1" applyBorder="1" applyAlignment="1" applyProtection="1">
      <alignment horizontal="left" vertical="top" wrapText="1"/>
    </xf>
    <xf numFmtId="0" fontId="53" fillId="0" borderId="34" xfId="4" applyFont="1" applyFill="1" applyBorder="1" applyAlignment="1" applyProtection="1">
      <alignment horizontal="left" vertical="top" shrinkToFit="1"/>
      <protection locked="0"/>
    </xf>
    <xf numFmtId="0" fontId="53" fillId="0" borderId="39" xfId="4" applyFont="1" applyFill="1" applyBorder="1" applyAlignment="1" applyProtection="1">
      <alignment horizontal="left" vertical="top" shrinkToFit="1"/>
      <protection locked="0"/>
    </xf>
    <xf numFmtId="0" fontId="53" fillId="0" borderId="35" xfId="4" applyFont="1" applyFill="1" applyBorder="1" applyAlignment="1" applyProtection="1">
      <alignment horizontal="left" vertical="top" shrinkToFit="1"/>
      <protection locked="0"/>
    </xf>
    <xf numFmtId="0" fontId="7" fillId="0" borderId="0" xfId="4" applyFont="1" applyAlignment="1" applyProtection="1">
      <alignment horizontal="center"/>
    </xf>
    <xf numFmtId="0" fontId="53" fillId="0" borderId="2" xfId="4" applyFont="1" applyFill="1" applyBorder="1" applyAlignment="1" applyProtection="1">
      <alignment horizontal="center" vertical="center"/>
      <protection locked="0"/>
    </xf>
    <xf numFmtId="0" fontId="53" fillId="0" borderId="5" xfId="4" applyFont="1" applyFill="1" applyBorder="1" applyAlignment="1" applyProtection="1">
      <alignment horizontal="center" vertical="center"/>
      <protection locked="0"/>
    </xf>
    <xf numFmtId="0" fontId="53" fillId="0" borderId="10" xfId="4" applyFont="1" applyFill="1" applyBorder="1" applyAlignment="1" applyProtection="1">
      <alignment horizontal="center" vertical="center"/>
      <protection locked="0"/>
    </xf>
    <xf numFmtId="0" fontId="53" fillId="0" borderId="2" xfId="4" applyFont="1" applyFill="1" applyBorder="1" applyAlignment="1" applyProtection="1">
      <alignment horizontal="center" vertical="center" shrinkToFit="1"/>
      <protection locked="0"/>
    </xf>
    <xf numFmtId="0" fontId="53" fillId="0" borderId="5" xfId="4" applyFont="1" applyFill="1" applyBorder="1" applyAlignment="1" applyProtection="1">
      <alignment horizontal="center" vertical="center" shrinkToFit="1"/>
      <protection locked="0"/>
    </xf>
    <xf numFmtId="0" fontId="53" fillId="0" borderId="10" xfId="4" applyFont="1" applyFill="1" applyBorder="1" applyAlignment="1" applyProtection="1">
      <alignment horizontal="center" vertical="center" shrinkToFit="1"/>
      <protection locked="0"/>
    </xf>
    <xf numFmtId="0" fontId="53" fillId="0" borderId="0" xfId="4" applyFont="1" applyAlignment="1" applyProtection="1">
      <alignment horizontal="right" vertical="center" wrapText="1"/>
    </xf>
    <xf numFmtId="0" fontId="53" fillId="0" borderId="16" xfId="4" applyFont="1" applyBorder="1" applyAlignment="1" applyProtection="1">
      <alignment horizontal="right" vertical="center" wrapText="1"/>
    </xf>
    <xf numFmtId="0" fontId="54" fillId="10" borderId="2" xfId="4" applyFont="1" applyFill="1" applyBorder="1" applyAlignment="1" applyProtection="1">
      <alignment horizontal="left" vertical="top" wrapText="1"/>
    </xf>
    <xf numFmtId="0" fontId="54" fillId="10" borderId="5" xfId="4" applyFont="1" applyFill="1" applyBorder="1" applyAlignment="1" applyProtection="1">
      <alignment horizontal="left" vertical="top" wrapText="1"/>
    </xf>
    <xf numFmtId="0" fontId="54" fillId="10" borderId="10" xfId="4" applyFont="1" applyFill="1" applyBorder="1" applyAlignment="1" applyProtection="1">
      <alignment horizontal="left" vertical="top" wrapText="1"/>
    </xf>
    <xf numFmtId="0" fontId="53" fillId="0" borderId="12" xfId="4" applyFont="1" applyFill="1" applyBorder="1" applyAlignment="1" applyProtection="1">
      <alignment horizontal="left" vertical="top"/>
      <protection locked="0"/>
    </xf>
    <xf numFmtId="0" fontId="53" fillId="0" borderId="13" xfId="4" applyFont="1" applyFill="1" applyBorder="1" applyAlignment="1" applyProtection="1">
      <alignment horizontal="left" vertical="top"/>
      <protection locked="0"/>
    </xf>
    <xf numFmtId="0" fontId="53" fillId="0" borderId="52" xfId="4" applyFont="1" applyFill="1" applyBorder="1" applyAlignment="1" applyProtection="1">
      <alignment horizontal="left" vertical="top"/>
      <protection locked="0"/>
    </xf>
    <xf numFmtId="0" fontId="53" fillId="0" borderId="0" xfId="4" applyFont="1" applyFill="1" applyBorder="1" applyAlignment="1" applyProtection="1">
      <alignment horizontal="left" vertical="top"/>
      <protection locked="0"/>
    </xf>
    <xf numFmtId="0" fontId="53" fillId="0" borderId="14" xfId="4" applyFont="1" applyFill="1" applyBorder="1" applyAlignment="1" applyProtection="1">
      <alignment horizontal="left" vertical="top"/>
      <protection locked="0"/>
    </xf>
    <xf numFmtId="0" fontId="53" fillId="0" borderId="15" xfId="4" applyFont="1" applyFill="1" applyBorder="1" applyAlignment="1" applyProtection="1">
      <alignment horizontal="left" vertical="top"/>
      <protection locked="0"/>
    </xf>
    <xf numFmtId="0" fontId="53" fillId="0" borderId="16" xfId="4" applyFont="1" applyFill="1" applyBorder="1" applyAlignment="1" applyProtection="1">
      <alignment horizontal="left" vertical="top"/>
      <protection locked="0"/>
    </xf>
    <xf numFmtId="0" fontId="53" fillId="0" borderId="17" xfId="4" applyFont="1" applyFill="1" applyBorder="1" applyAlignment="1" applyProtection="1">
      <alignment horizontal="left" vertical="top"/>
      <protection locked="0"/>
    </xf>
    <xf numFmtId="0" fontId="6" fillId="12" borderId="51" xfId="4" applyFont="1" applyFill="1" applyBorder="1" applyAlignment="1">
      <alignment horizontal="center" vertical="center" textRotation="90" wrapText="1"/>
    </xf>
    <xf numFmtId="0" fontId="6" fillId="12" borderId="111" xfId="4" applyFont="1" applyFill="1" applyBorder="1" applyAlignment="1">
      <alignment horizontal="center" vertical="center" textRotation="90" wrapText="1"/>
    </xf>
    <xf numFmtId="0" fontId="6" fillId="12" borderId="48" xfId="4" applyFont="1" applyFill="1" applyBorder="1" applyAlignment="1">
      <alignment horizontal="center" vertical="center" textRotation="90" wrapText="1"/>
    </xf>
    <xf numFmtId="0" fontId="53" fillId="12" borderId="11" xfId="4" applyFont="1" applyFill="1" applyBorder="1" applyAlignment="1">
      <alignment horizontal="left" vertical="top" wrapText="1"/>
    </xf>
    <xf numFmtId="0" fontId="53" fillId="12" borderId="12" xfId="4" applyFont="1" applyFill="1" applyBorder="1" applyAlignment="1">
      <alignment horizontal="left" vertical="top" wrapText="1"/>
    </xf>
    <xf numFmtId="0" fontId="53" fillId="12" borderId="13" xfId="4" applyFont="1" applyFill="1" applyBorder="1" applyAlignment="1">
      <alignment horizontal="left" vertical="top" wrapText="1"/>
    </xf>
    <xf numFmtId="0" fontId="53" fillId="12" borderId="52" xfId="4" applyFont="1" applyFill="1" applyBorder="1" applyAlignment="1">
      <alignment horizontal="left" vertical="top" wrapText="1"/>
    </xf>
    <xf numFmtId="0" fontId="53" fillId="12" borderId="0" xfId="4" applyFont="1" applyFill="1" applyBorder="1" applyAlignment="1">
      <alignment horizontal="left" vertical="top" wrapText="1"/>
    </xf>
    <xf numFmtId="0" fontId="53" fillId="12" borderId="14" xfId="4" applyFont="1" applyFill="1" applyBorder="1" applyAlignment="1">
      <alignment horizontal="left" vertical="top" wrapText="1"/>
    </xf>
    <xf numFmtId="0" fontId="53" fillId="12" borderId="15" xfId="4" applyFont="1" applyFill="1" applyBorder="1" applyAlignment="1">
      <alignment horizontal="left" vertical="top" wrapText="1"/>
    </xf>
    <xf numFmtId="0" fontId="53" fillId="12" borderId="16" xfId="4" applyFont="1" applyFill="1" applyBorder="1" applyAlignment="1">
      <alignment horizontal="left" vertical="top" wrapText="1"/>
    </xf>
    <xf numFmtId="0" fontId="53" fillId="12" borderId="17" xfId="4" applyFont="1" applyFill="1" applyBorder="1" applyAlignment="1">
      <alignment horizontal="left" vertical="top" wrapText="1"/>
    </xf>
    <xf numFmtId="0" fontId="54" fillId="3" borderId="2" xfId="4" applyFont="1" applyFill="1" applyBorder="1" applyAlignment="1">
      <alignment horizontal="left"/>
    </xf>
    <xf numFmtId="0" fontId="54" fillId="3" borderId="5" xfId="4" applyFont="1" applyFill="1" applyBorder="1" applyAlignment="1">
      <alignment horizontal="left"/>
    </xf>
    <xf numFmtId="0" fontId="54" fillId="3" borderId="10" xfId="4" applyFont="1" applyFill="1" applyBorder="1" applyAlignment="1">
      <alignment horizontal="left"/>
    </xf>
    <xf numFmtId="0" fontId="53" fillId="12" borderId="11" xfId="4" applyFont="1" applyFill="1" applyBorder="1" applyAlignment="1">
      <alignment horizontal="left" vertical="top"/>
    </xf>
    <xf numFmtId="0" fontId="53" fillId="12" borderId="15" xfId="4" applyFont="1" applyFill="1" applyBorder="1" applyAlignment="1">
      <alignment horizontal="left" vertical="top"/>
    </xf>
    <xf numFmtId="0" fontId="53" fillId="12" borderId="12" xfId="4" applyFont="1" applyFill="1" applyBorder="1" applyAlignment="1">
      <alignment horizontal="left" vertical="center"/>
    </xf>
    <xf numFmtId="0" fontId="53" fillId="12" borderId="13" xfId="4" applyFont="1" applyFill="1" applyBorder="1" applyAlignment="1">
      <alignment horizontal="left" vertical="center"/>
    </xf>
    <xf numFmtId="0" fontId="53" fillId="12" borderId="16" xfId="4" applyFont="1" applyFill="1" applyBorder="1" applyAlignment="1">
      <alignment horizontal="left" vertical="center"/>
    </xf>
    <xf numFmtId="0" fontId="53" fillId="12" borderId="17" xfId="4" applyFont="1" applyFill="1" applyBorder="1" applyAlignment="1">
      <alignment horizontal="left" vertical="center"/>
    </xf>
    <xf numFmtId="165" fontId="53" fillId="12" borderId="12" xfId="4" applyNumberFormat="1" applyFont="1" applyFill="1" applyBorder="1" applyAlignment="1">
      <alignment horizontal="left" vertical="center"/>
    </xf>
    <xf numFmtId="165" fontId="53" fillId="12" borderId="13" xfId="4" applyNumberFormat="1" applyFont="1" applyFill="1" applyBorder="1" applyAlignment="1">
      <alignment horizontal="left" vertical="center"/>
    </xf>
    <xf numFmtId="165" fontId="53" fillId="12" borderId="16" xfId="4" applyNumberFormat="1" applyFont="1" applyFill="1" applyBorder="1" applyAlignment="1">
      <alignment horizontal="left" vertical="center"/>
    </xf>
    <xf numFmtId="165" fontId="53" fillId="12" borderId="17" xfId="4" applyNumberFormat="1" applyFont="1" applyFill="1" applyBorder="1" applyAlignment="1">
      <alignment horizontal="left" vertical="center"/>
    </xf>
    <xf numFmtId="0" fontId="53" fillId="11" borderId="1" xfId="4" applyFont="1" applyFill="1" applyBorder="1" applyAlignment="1">
      <alignment horizontal="left" vertical="top" shrinkToFit="1"/>
    </xf>
    <xf numFmtId="165" fontId="53" fillId="11" borderId="15" xfId="4" applyNumberFormat="1" applyFont="1" applyFill="1" applyBorder="1" applyAlignment="1">
      <alignment horizontal="center" vertical="top" shrinkToFit="1"/>
    </xf>
    <xf numFmtId="165" fontId="53" fillId="11" borderId="17" xfId="4" applyNumberFormat="1" applyFont="1" applyFill="1" applyBorder="1" applyAlignment="1">
      <alignment horizontal="center" vertical="top" shrinkToFit="1"/>
    </xf>
    <xf numFmtId="0" fontId="53" fillId="11" borderId="29" xfId="4" applyFont="1" applyFill="1" applyBorder="1" applyAlignment="1">
      <alignment horizontal="center" vertical="center" wrapText="1"/>
    </xf>
    <xf numFmtId="0" fontId="53" fillId="11" borderId="30" xfId="4" applyFont="1" applyFill="1" applyBorder="1" applyAlignment="1">
      <alignment horizontal="center" vertical="center" wrapText="1"/>
    </xf>
    <xf numFmtId="0" fontId="53" fillId="11" borderId="30" xfId="4" applyFont="1" applyFill="1" applyBorder="1" applyAlignment="1">
      <alignment horizontal="center" vertical="center"/>
    </xf>
    <xf numFmtId="0" fontId="53" fillId="11" borderId="31" xfId="4" applyFont="1" applyFill="1" applyBorder="1" applyAlignment="1">
      <alignment horizontal="center" vertical="center"/>
    </xf>
    <xf numFmtId="0" fontId="53" fillId="11" borderId="31" xfId="4" applyFont="1" applyFill="1" applyBorder="1" applyAlignment="1">
      <alignment horizontal="center" vertical="center" wrapText="1"/>
    </xf>
    <xf numFmtId="0" fontId="54" fillId="3" borderId="2" xfId="4" applyFont="1" applyFill="1" applyBorder="1" applyAlignment="1">
      <alignment horizontal="left" vertical="top"/>
    </xf>
    <xf numFmtId="0" fontId="54" fillId="3" borderId="5" xfId="4" applyFont="1" applyFill="1" applyBorder="1" applyAlignment="1">
      <alignment horizontal="left" vertical="top"/>
    </xf>
    <xf numFmtId="0" fontId="54" fillId="3" borderId="10" xfId="4" applyFont="1" applyFill="1" applyBorder="1" applyAlignment="1">
      <alignment horizontal="left" vertical="top"/>
    </xf>
    <xf numFmtId="0" fontId="53" fillId="11" borderId="52" xfId="4" applyFont="1" applyFill="1" applyBorder="1" applyAlignment="1">
      <alignment horizontal="left" vertical="center"/>
    </xf>
    <xf numFmtId="0" fontId="53" fillId="11" borderId="11" xfId="4" applyFont="1" applyFill="1" applyBorder="1" applyAlignment="1">
      <alignment horizontal="left" vertical="top"/>
    </xf>
    <xf numFmtId="0" fontId="53" fillId="11" borderId="15" xfId="4" applyFont="1" applyFill="1" applyBorder="1" applyAlignment="1">
      <alignment horizontal="left" vertical="top"/>
    </xf>
    <xf numFmtId="0" fontId="53" fillId="11" borderId="12" xfId="4" applyFont="1" applyFill="1" applyBorder="1" applyAlignment="1">
      <alignment horizontal="left" vertical="center" shrinkToFit="1"/>
    </xf>
    <xf numFmtId="0" fontId="53" fillId="11" borderId="13" xfId="4" applyFont="1" applyFill="1" applyBorder="1" applyAlignment="1">
      <alignment horizontal="left" vertical="center" shrinkToFit="1"/>
    </xf>
    <xf numFmtId="0" fontId="53" fillId="11" borderId="16" xfId="4" applyFont="1" applyFill="1" applyBorder="1" applyAlignment="1">
      <alignment horizontal="left" vertical="center" shrinkToFit="1"/>
    </xf>
    <xf numFmtId="0" fontId="53" fillId="11" borderId="17" xfId="4" applyFont="1" applyFill="1" applyBorder="1" applyAlignment="1">
      <alignment horizontal="left" vertical="center" shrinkToFit="1"/>
    </xf>
    <xf numFmtId="0" fontId="53" fillId="11" borderId="11" xfId="4" applyFont="1" applyFill="1" applyBorder="1" applyAlignment="1">
      <alignment horizontal="left"/>
    </xf>
    <xf numFmtId="0" fontId="53" fillId="11" borderId="12" xfId="4" applyFont="1" applyFill="1" applyBorder="1" applyAlignment="1">
      <alignment horizontal="left"/>
    </xf>
    <xf numFmtId="165" fontId="53" fillId="11" borderId="12" xfId="4" applyNumberFormat="1" applyFont="1" applyFill="1" applyBorder="1" applyAlignment="1">
      <alignment horizontal="left" vertical="center"/>
    </xf>
    <xf numFmtId="165" fontId="53" fillId="11" borderId="13" xfId="4" applyNumberFormat="1" applyFont="1" applyFill="1" applyBorder="1" applyAlignment="1">
      <alignment horizontal="left" vertical="center"/>
    </xf>
    <xf numFmtId="165" fontId="53" fillId="11" borderId="16" xfId="4" applyNumberFormat="1" applyFont="1" applyFill="1" applyBorder="1" applyAlignment="1">
      <alignment horizontal="left" vertical="center"/>
    </xf>
    <xf numFmtId="165" fontId="53" fillId="11" borderId="17" xfId="4" applyNumberFormat="1" applyFont="1" applyFill="1" applyBorder="1" applyAlignment="1">
      <alignment horizontal="left" vertical="center"/>
    </xf>
    <xf numFmtId="0" fontId="53" fillId="11" borderId="2" xfId="4" applyFont="1" applyFill="1" applyBorder="1" applyAlignment="1">
      <alignment horizontal="left" vertical="top" shrinkToFit="1"/>
    </xf>
    <xf numFmtId="0" fontId="53" fillId="11" borderId="5" xfId="4" applyFont="1" applyFill="1" applyBorder="1" applyAlignment="1">
      <alignment horizontal="left" vertical="top" shrinkToFit="1"/>
    </xf>
    <xf numFmtId="0" fontId="53" fillId="11" borderId="10" xfId="4" applyFont="1" applyFill="1" applyBorder="1" applyAlignment="1">
      <alignment horizontal="left" vertical="top" shrinkToFit="1"/>
    </xf>
    <xf numFmtId="0" fontId="53" fillId="11" borderId="15" xfId="4" applyFont="1" applyFill="1" applyBorder="1" applyAlignment="1">
      <alignment vertical="top" shrinkToFit="1"/>
    </xf>
    <xf numFmtId="0" fontId="53" fillId="11" borderId="17" xfId="4" applyFont="1" applyFill="1" applyBorder="1" applyAlignment="1">
      <alignment vertical="top" shrinkToFit="1"/>
    </xf>
    <xf numFmtId="0" fontId="53" fillId="11" borderId="11" xfId="4" applyFont="1" applyFill="1" applyBorder="1" applyAlignment="1">
      <alignment horizontal="left" wrapText="1"/>
    </xf>
    <xf numFmtId="0" fontId="53" fillId="11" borderId="15" xfId="4" applyFont="1" applyFill="1" applyBorder="1" applyAlignment="1">
      <alignment horizontal="left" wrapText="1"/>
    </xf>
    <xf numFmtId="0" fontId="53" fillId="11" borderId="12" xfId="4" applyFont="1" applyFill="1" applyBorder="1" applyAlignment="1">
      <alignment horizontal="left" vertical="center" wrapText="1"/>
    </xf>
    <xf numFmtId="0" fontId="53" fillId="11" borderId="13" xfId="4" applyFont="1" applyFill="1" applyBorder="1" applyAlignment="1">
      <alignment horizontal="left" vertical="center" wrapText="1"/>
    </xf>
    <xf numFmtId="0" fontId="53" fillId="11" borderId="16" xfId="4" applyFont="1" applyFill="1" applyBorder="1" applyAlignment="1">
      <alignment horizontal="left" vertical="center" wrapText="1"/>
    </xf>
    <xf numFmtId="0" fontId="53" fillId="11" borderId="17" xfId="4" applyFont="1" applyFill="1" applyBorder="1" applyAlignment="1">
      <alignment horizontal="left" vertical="center" wrapText="1"/>
    </xf>
    <xf numFmtId="0" fontId="53" fillId="11" borderId="11" xfId="4" applyFont="1" applyFill="1" applyBorder="1" applyAlignment="1">
      <alignment horizontal="left" vertical="top" wrapText="1"/>
    </xf>
    <xf numFmtId="0" fontId="53" fillId="11" borderId="15" xfId="4" applyFont="1" applyFill="1" applyBorder="1" applyAlignment="1">
      <alignment horizontal="left" vertical="top" wrapText="1"/>
    </xf>
    <xf numFmtId="165" fontId="53" fillId="11" borderId="12" xfId="4" applyNumberFormat="1" applyFont="1" applyFill="1" applyBorder="1" applyAlignment="1">
      <alignment horizontal="left" vertical="center" wrapText="1"/>
    </xf>
    <xf numFmtId="165" fontId="53" fillId="11" borderId="13" xfId="4" applyNumberFormat="1" applyFont="1" applyFill="1" applyBorder="1" applyAlignment="1">
      <alignment horizontal="left" vertical="center" wrapText="1"/>
    </xf>
    <xf numFmtId="165" fontId="53" fillId="11" borderId="16" xfId="4" applyNumberFormat="1" applyFont="1" applyFill="1" applyBorder="1" applyAlignment="1">
      <alignment horizontal="left" vertical="center" wrapText="1"/>
    </xf>
    <xf numFmtId="165" fontId="53" fillId="11" borderId="17" xfId="4" applyNumberFormat="1" applyFont="1" applyFill="1" applyBorder="1" applyAlignment="1">
      <alignment horizontal="left" vertical="center" wrapText="1"/>
    </xf>
    <xf numFmtId="0" fontId="53" fillId="11" borderId="34" xfId="4" applyFont="1" applyFill="1" applyBorder="1" applyAlignment="1">
      <alignment horizontal="left" vertical="top" shrinkToFit="1"/>
    </xf>
    <xf numFmtId="0" fontId="53" fillId="11" borderId="39" xfId="4" applyFont="1" applyFill="1" applyBorder="1" applyAlignment="1">
      <alignment horizontal="left" vertical="top" shrinkToFit="1"/>
    </xf>
    <xf numFmtId="0" fontId="53" fillId="11" borderId="35" xfId="4" applyFont="1" applyFill="1" applyBorder="1" applyAlignment="1">
      <alignment horizontal="left" vertical="top" shrinkToFit="1"/>
    </xf>
    <xf numFmtId="0" fontId="54" fillId="3" borderId="2" xfId="4" applyFont="1" applyFill="1" applyBorder="1" applyAlignment="1">
      <alignment horizontal="left" vertical="top" wrapText="1"/>
    </xf>
    <xf numFmtId="0" fontId="54" fillId="3" borderId="5" xfId="4" applyFont="1" applyFill="1" applyBorder="1" applyAlignment="1">
      <alignment horizontal="left" vertical="top" wrapText="1"/>
    </xf>
    <xf numFmtId="0" fontId="54" fillId="3" borderId="10" xfId="4" applyFont="1" applyFill="1" applyBorder="1" applyAlignment="1">
      <alignment horizontal="left" vertical="top" wrapText="1"/>
    </xf>
    <xf numFmtId="0" fontId="53" fillId="11" borderId="51" xfId="4" applyFont="1" applyFill="1" applyBorder="1" applyAlignment="1">
      <alignment horizontal="center" vertical="center" textRotation="90"/>
    </xf>
    <xf numFmtId="0" fontId="53" fillId="11" borderId="111" xfId="4" applyFont="1" applyFill="1" applyBorder="1" applyAlignment="1">
      <alignment horizontal="center" vertical="center" textRotation="90"/>
    </xf>
    <xf numFmtId="0" fontId="53" fillId="11" borderId="48" xfId="4" applyFont="1" applyFill="1" applyBorder="1" applyAlignment="1">
      <alignment horizontal="center" vertical="center" textRotation="90"/>
    </xf>
    <xf numFmtId="0" fontId="53" fillId="11" borderId="15" xfId="4" applyFont="1" applyFill="1" applyBorder="1" applyAlignment="1">
      <alignment horizontal="left"/>
    </xf>
    <xf numFmtId="0" fontId="53" fillId="11" borderId="12" xfId="4" applyFont="1" applyFill="1" applyBorder="1" applyAlignment="1">
      <alignment horizontal="left" vertical="top"/>
    </xf>
    <xf numFmtId="0" fontId="53" fillId="11" borderId="16" xfId="4" applyFont="1" applyFill="1" applyBorder="1" applyAlignment="1">
      <alignment horizontal="left" vertical="top"/>
    </xf>
    <xf numFmtId="0" fontId="53" fillId="11" borderId="12" xfId="4" applyFont="1" applyFill="1" applyBorder="1" applyAlignment="1">
      <alignment horizontal="left" vertical="top" wrapText="1"/>
    </xf>
    <xf numFmtId="0" fontId="53" fillId="11" borderId="13" xfId="4" applyFont="1" applyFill="1" applyBorder="1" applyAlignment="1">
      <alignment horizontal="left" vertical="top" wrapText="1"/>
    </xf>
    <xf numFmtId="0" fontId="53" fillId="11" borderId="52" xfId="4" applyFont="1" applyFill="1" applyBorder="1" applyAlignment="1">
      <alignment horizontal="left" vertical="top" wrapText="1"/>
    </xf>
    <xf numFmtId="0" fontId="53" fillId="11" borderId="0" xfId="4" applyFont="1" applyFill="1" applyBorder="1" applyAlignment="1">
      <alignment horizontal="left" vertical="top" wrapText="1"/>
    </xf>
    <xf numFmtId="0" fontId="53" fillId="11" borderId="14" xfId="4" applyFont="1" applyFill="1" applyBorder="1" applyAlignment="1">
      <alignment horizontal="left" vertical="top" wrapText="1"/>
    </xf>
    <xf numFmtId="0" fontId="53" fillId="11" borderId="16" xfId="4" applyFont="1" applyFill="1" applyBorder="1" applyAlignment="1">
      <alignment horizontal="left" vertical="top" wrapText="1"/>
    </xf>
    <xf numFmtId="0" fontId="53" fillId="11" borderId="17" xfId="4" applyFont="1" applyFill="1" applyBorder="1" applyAlignment="1">
      <alignment horizontal="left" vertical="top" wrapText="1"/>
    </xf>
    <xf numFmtId="0" fontId="54" fillId="10" borderId="2" xfId="4" applyFont="1" applyFill="1" applyBorder="1" applyAlignment="1">
      <alignment horizontal="left" vertical="top" wrapText="1"/>
    </xf>
    <xf numFmtId="0" fontId="54" fillId="10" borderId="5" xfId="4" applyFont="1" applyFill="1" applyBorder="1" applyAlignment="1">
      <alignment horizontal="left" vertical="top" wrapText="1"/>
    </xf>
    <xf numFmtId="0" fontId="54" fillId="10" borderId="10" xfId="4" applyFont="1" applyFill="1" applyBorder="1" applyAlignment="1">
      <alignment horizontal="left" vertical="top" wrapText="1"/>
    </xf>
    <xf numFmtId="0" fontId="53" fillId="12" borderId="51" xfId="4" applyFont="1" applyFill="1" applyBorder="1" applyAlignment="1">
      <alignment horizontal="center" vertical="center" textRotation="90"/>
    </xf>
    <xf numFmtId="0" fontId="53" fillId="12" borderId="111" xfId="4" applyFont="1" applyFill="1" applyBorder="1" applyAlignment="1">
      <alignment horizontal="center" vertical="center" textRotation="90"/>
    </xf>
    <xf numFmtId="0" fontId="53" fillId="12" borderId="48" xfId="4" applyFont="1" applyFill="1" applyBorder="1" applyAlignment="1">
      <alignment horizontal="center" vertical="center" textRotation="90"/>
    </xf>
    <xf numFmtId="0" fontId="53" fillId="12" borderId="12" xfId="4" applyFont="1" applyFill="1" applyBorder="1" applyAlignment="1">
      <alignment horizontal="left" vertical="top"/>
    </xf>
    <xf numFmtId="0" fontId="53" fillId="12" borderId="13" xfId="4" applyFont="1" applyFill="1" applyBorder="1" applyAlignment="1">
      <alignment horizontal="left" vertical="top"/>
    </xf>
    <xf numFmtId="0" fontId="53" fillId="12" borderId="52" xfId="4" applyFont="1" applyFill="1" applyBorder="1" applyAlignment="1">
      <alignment horizontal="left" vertical="top"/>
    </xf>
    <xf numFmtId="0" fontId="53" fillId="12" borderId="0" xfId="4" applyFont="1" applyFill="1" applyBorder="1" applyAlignment="1">
      <alignment horizontal="left" vertical="top"/>
    </xf>
    <xf numFmtId="0" fontId="53" fillId="12" borderId="14" xfId="4" applyFont="1" applyFill="1" applyBorder="1" applyAlignment="1">
      <alignment horizontal="left" vertical="top"/>
    </xf>
    <xf numFmtId="0" fontId="53" fillId="12" borderId="16" xfId="4" applyFont="1" applyFill="1" applyBorder="1" applyAlignment="1">
      <alignment horizontal="left" vertical="top"/>
    </xf>
    <xf numFmtId="0" fontId="53" fillId="12" borderId="17" xfId="4" applyFont="1" applyFill="1" applyBorder="1" applyAlignment="1">
      <alignment horizontal="left" vertical="top"/>
    </xf>
    <xf numFmtId="0" fontId="7" fillId="0" borderId="0" xfId="4" applyFont="1" applyAlignment="1">
      <alignment horizontal="center"/>
    </xf>
    <xf numFmtId="0" fontId="53" fillId="12" borderId="2" xfId="4" applyFont="1" applyFill="1" applyBorder="1" applyAlignment="1">
      <alignment horizontal="center" vertical="center"/>
    </xf>
    <xf numFmtId="0" fontId="53" fillId="12" borderId="5" xfId="4" applyFont="1" applyFill="1" applyBorder="1" applyAlignment="1">
      <alignment horizontal="center" vertical="center"/>
    </xf>
    <xf numFmtId="0" fontId="53" fillId="12" borderId="10" xfId="4" applyFont="1" applyFill="1" applyBorder="1" applyAlignment="1">
      <alignment horizontal="center" vertical="center"/>
    </xf>
    <xf numFmtId="0" fontId="53" fillId="12" borderId="2" xfId="4" applyFont="1" applyFill="1" applyBorder="1" applyAlignment="1">
      <alignment horizontal="center" vertical="center" shrinkToFit="1"/>
    </xf>
    <xf numFmtId="0" fontId="53" fillId="12" borderId="5" xfId="4" applyFont="1" applyFill="1" applyBorder="1" applyAlignment="1">
      <alignment horizontal="center" vertical="center" shrinkToFit="1"/>
    </xf>
    <xf numFmtId="0" fontId="53" fillId="12" borderId="10" xfId="4" applyFont="1" applyFill="1" applyBorder="1" applyAlignment="1">
      <alignment horizontal="center" vertical="center" shrinkToFit="1"/>
    </xf>
    <xf numFmtId="0" fontId="53" fillId="0" borderId="0" xfId="4" applyFont="1" applyAlignment="1">
      <alignment horizontal="right" vertical="top" wrapText="1"/>
    </xf>
    <xf numFmtId="0" fontId="53" fillId="0" borderId="16" xfId="4" applyFont="1" applyBorder="1" applyAlignment="1">
      <alignment horizontal="right" vertical="top" wrapText="1"/>
    </xf>
    <xf numFmtId="0" fontId="53" fillId="0" borderId="0" xfId="4" applyFont="1" applyBorder="1" applyAlignment="1">
      <alignment horizontal="right" vertical="center" wrapText="1"/>
    </xf>
    <xf numFmtId="0" fontId="53" fillId="0" borderId="0" xfId="4" applyFont="1" applyBorder="1" applyAlignment="1">
      <alignment horizontal="right" vertical="center"/>
    </xf>
  </cellXfs>
  <cellStyles count="52">
    <cellStyle name="20% - Accent6" xfId="3" builtinId="50"/>
    <cellStyle name="Arial10b" xfId="7" xr:uid="{00000000-0005-0000-0000-000001000000}"/>
    <cellStyle name="Calc Currency (0)" xfId="8" xr:uid="{00000000-0005-0000-0000-000002000000}"/>
    <cellStyle name="Calc Currency (2)" xfId="9" xr:uid="{00000000-0005-0000-0000-000003000000}"/>
    <cellStyle name="Calc Percent (0)" xfId="10" xr:uid="{00000000-0005-0000-0000-000004000000}"/>
    <cellStyle name="Calc Percent (1)" xfId="11" xr:uid="{00000000-0005-0000-0000-000005000000}"/>
    <cellStyle name="Calc Percent (2)" xfId="12" xr:uid="{00000000-0005-0000-0000-000006000000}"/>
    <cellStyle name="Calc Units (0)" xfId="13" xr:uid="{00000000-0005-0000-0000-000007000000}"/>
    <cellStyle name="Calc Units (1)" xfId="14" xr:uid="{00000000-0005-0000-0000-000008000000}"/>
    <cellStyle name="Calc Units (2)" xfId="15" xr:uid="{00000000-0005-0000-0000-000009000000}"/>
    <cellStyle name="Comma [00]" xfId="16" xr:uid="{00000000-0005-0000-0000-00000A000000}"/>
    <cellStyle name="Currency [00]" xfId="17" xr:uid="{00000000-0005-0000-0000-00000B000000}"/>
    <cellStyle name="Date Short" xfId="18" xr:uid="{00000000-0005-0000-0000-00000C000000}"/>
    <cellStyle name="Enter Currency (0)" xfId="19" xr:uid="{00000000-0005-0000-0000-00000D000000}"/>
    <cellStyle name="Enter Currency (2)" xfId="20" xr:uid="{00000000-0005-0000-0000-00000E000000}"/>
    <cellStyle name="Enter Units (0)" xfId="21" xr:uid="{00000000-0005-0000-0000-00000F000000}"/>
    <cellStyle name="Enter Units (1)" xfId="22" xr:uid="{00000000-0005-0000-0000-000010000000}"/>
    <cellStyle name="Enter Units (2)" xfId="23" xr:uid="{00000000-0005-0000-0000-000011000000}"/>
    <cellStyle name="Grey" xfId="24" xr:uid="{00000000-0005-0000-0000-000012000000}"/>
    <cellStyle name="HEADER" xfId="25" xr:uid="{00000000-0005-0000-0000-000013000000}"/>
    <cellStyle name="Header1" xfId="26" xr:uid="{00000000-0005-0000-0000-000014000000}"/>
    <cellStyle name="Header2" xfId="27" xr:uid="{00000000-0005-0000-0000-000015000000}"/>
    <cellStyle name="Hipervínculo_BINV" xfId="28" xr:uid="{00000000-0005-0000-0000-000016000000}"/>
    <cellStyle name="Hyperlink 2" xfId="1" xr:uid="{00000000-0005-0000-0000-000017000000}"/>
    <cellStyle name="Input [yellow]" xfId="29" xr:uid="{00000000-0005-0000-0000-000018000000}"/>
    <cellStyle name="Link Currency (0)" xfId="30" xr:uid="{00000000-0005-0000-0000-000019000000}"/>
    <cellStyle name="Link Currency (2)" xfId="31" xr:uid="{00000000-0005-0000-0000-00001A000000}"/>
    <cellStyle name="Link Units (0)" xfId="32" xr:uid="{00000000-0005-0000-0000-00001B000000}"/>
    <cellStyle name="Link Units (1)" xfId="33" xr:uid="{00000000-0005-0000-0000-00001C000000}"/>
    <cellStyle name="Link Units (2)" xfId="34" xr:uid="{00000000-0005-0000-0000-00001D000000}"/>
    <cellStyle name="Millares [0]_BINV" xfId="35" xr:uid="{00000000-0005-0000-0000-00001E000000}"/>
    <cellStyle name="Millares_BINV" xfId="36" xr:uid="{00000000-0005-0000-0000-00001F000000}"/>
    <cellStyle name="Moneda [0]_BINV" xfId="37" xr:uid="{00000000-0005-0000-0000-000020000000}"/>
    <cellStyle name="Moneda_BINV" xfId="38" xr:uid="{00000000-0005-0000-0000-000021000000}"/>
    <cellStyle name="Normal" xfId="0" builtinId="0"/>
    <cellStyle name="Normal - Style1" xfId="39" xr:uid="{00000000-0005-0000-0000-000023000000}"/>
    <cellStyle name="Normal 2" xfId="4" xr:uid="{00000000-0005-0000-0000-000024000000}"/>
    <cellStyle name="Normal 3" xfId="5" xr:uid="{00000000-0005-0000-0000-000025000000}"/>
    <cellStyle name="Percent" xfId="51" builtinId="5"/>
    <cellStyle name="Percent [0]" xfId="40" xr:uid="{00000000-0005-0000-0000-000026000000}"/>
    <cellStyle name="Percent [00]" xfId="41" xr:uid="{00000000-0005-0000-0000-000027000000}"/>
    <cellStyle name="Percent [2]" xfId="42" xr:uid="{00000000-0005-0000-0000-000028000000}"/>
    <cellStyle name="Percent 2" xfId="2" xr:uid="{00000000-0005-0000-0000-000029000000}"/>
    <cellStyle name="Percent 3" xfId="6" xr:uid="{00000000-0005-0000-0000-00002A000000}"/>
    <cellStyle name="PrePop Currency (0)" xfId="43" xr:uid="{00000000-0005-0000-0000-00002B000000}"/>
    <cellStyle name="PrePop Currency (2)" xfId="44" xr:uid="{00000000-0005-0000-0000-00002C000000}"/>
    <cellStyle name="PrePop Units (0)" xfId="45" xr:uid="{00000000-0005-0000-0000-00002D000000}"/>
    <cellStyle name="PrePop Units (1)" xfId="46" xr:uid="{00000000-0005-0000-0000-00002E000000}"/>
    <cellStyle name="PrePop Units (2)" xfId="47" xr:uid="{00000000-0005-0000-0000-00002F000000}"/>
    <cellStyle name="Text Indent A" xfId="48" xr:uid="{00000000-0005-0000-0000-000030000000}"/>
    <cellStyle name="Text Indent B" xfId="49" xr:uid="{00000000-0005-0000-0000-000031000000}"/>
    <cellStyle name="Text Indent C" xfId="50" xr:uid="{00000000-0005-0000-0000-000032000000}"/>
  </cellStyles>
  <dxfs count="74">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theme="9" tint="0.39994506668294322"/>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4" tint="0.59996337778862885"/>
        </patternFill>
      </fill>
    </dxf>
    <dxf>
      <fill>
        <patternFill patternType="none">
          <bgColor auto="1"/>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indexed="22"/>
      </font>
      <fill>
        <patternFill patternType="solid">
          <bgColor indexed="22"/>
        </patternFill>
      </fill>
    </dxf>
    <dxf>
      <font>
        <condense val="0"/>
        <extend val="0"/>
        <color indexed="9"/>
      </font>
      <fill>
        <patternFill patternType="solid">
          <bgColor indexed="9"/>
        </patternFill>
      </fill>
    </dxf>
  </dxfs>
  <tableStyles count="0" defaultTableStyle="TableStyleMedium9" defaultPivotStyle="PivotStyleLight16"/>
  <colors>
    <mruColors>
      <color rgb="FFFA8238"/>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xdr:row>
          <xdr:rowOff>133350</xdr:rowOff>
        </xdr:from>
        <xdr:to>
          <xdr:col>11</xdr:col>
          <xdr:colOff>238125</xdr:colOff>
          <xdr:row>46</xdr:row>
          <xdr:rowOff>114300</xdr:rowOff>
        </xdr:to>
        <xdr:sp macro="" textlink="">
          <xdr:nvSpPr>
            <xdr:cNvPr id="8195" name="Object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152400</xdr:rowOff>
        </xdr:from>
        <xdr:to>
          <xdr:col>11</xdr:col>
          <xdr:colOff>266700</xdr:colOff>
          <xdr:row>90</xdr:row>
          <xdr:rowOff>85725</xdr:rowOff>
        </xdr:to>
        <xdr:sp macro="" textlink="">
          <xdr:nvSpPr>
            <xdr:cNvPr id="8197" name="Object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57150</xdr:rowOff>
        </xdr:from>
        <xdr:to>
          <xdr:col>11</xdr:col>
          <xdr:colOff>104775</xdr:colOff>
          <xdr:row>117</xdr:row>
          <xdr:rowOff>76200</xdr:rowOff>
        </xdr:to>
        <xdr:sp macro="" textlink="">
          <xdr:nvSpPr>
            <xdr:cNvPr id="8198" name="Object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118</xdr:row>
          <xdr:rowOff>0</xdr:rowOff>
        </xdr:from>
        <xdr:to>
          <xdr:col>11</xdr:col>
          <xdr:colOff>371475</xdr:colOff>
          <xdr:row>166</xdr:row>
          <xdr:rowOff>114300</xdr:rowOff>
        </xdr:to>
        <xdr:sp macro="" textlink="">
          <xdr:nvSpPr>
            <xdr:cNvPr id="8199" name="Object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207065</xdr:colOff>
      <xdr:row>1</xdr:row>
      <xdr:rowOff>276087</xdr:rowOff>
    </xdr:from>
    <xdr:to>
      <xdr:col>1</xdr:col>
      <xdr:colOff>2512398</xdr:colOff>
      <xdr:row>2</xdr:row>
      <xdr:rowOff>276088</xdr:rowOff>
    </xdr:to>
    <xdr:pic>
      <xdr:nvPicPr>
        <xdr:cNvPr id="5" name="Picture 4" descr="Navistar_4-colorBlue.jpg">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stretch>
          <a:fillRect/>
        </a:stretch>
      </xdr:blipFill>
      <xdr:spPr>
        <a:xfrm>
          <a:off x="207065" y="642433"/>
          <a:ext cx="2700987" cy="3663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42</xdr:row>
          <xdr:rowOff>47625</xdr:rowOff>
        </xdr:from>
        <xdr:to>
          <xdr:col>1</xdr:col>
          <xdr:colOff>514350</xdr:colOff>
          <xdr:row>43</xdr:row>
          <xdr:rowOff>104775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47625</xdr:rowOff>
        </xdr:from>
        <xdr:to>
          <xdr:col>2</xdr:col>
          <xdr:colOff>485775</xdr:colOff>
          <xdr:row>43</xdr:row>
          <xdr:rowOff>104775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9</xdr:col>
      <xdr:colOff>19051</xdr:colOff>
      <xdr:row>0</xdr:row>
      <xdr:rowOff>38100</xdr:rowOff>
    </xdr:from>
    <xdr:to>
      <xdr:col>9</xdr:col>
      <xdr:colOff>438151</xdr:colOff>
      <xdr:row>21</xdr:row>
      <xdr:rowOff>133350</xdr:rowOff>
    </xdr:to>
    <xdr:sp macro="" textlink="">
      <xdr:nvSpPr>
        <xdr:cNvPr id="2" name="Right Brace 1">
          <a:extLst>
            <a:ext uri="{FF2B5EF4-FFF2-40B4-BE49-F238E27FC236}">
              <a16:creationId xmlns:a16="http://schemas.microsoft.com/office/drawing/2014/main" id="{00000000-0008-0000-0D00-000002000000}"/>
            </a:ext>
          </a:extLst>
        </xdr:cNvPr>
        <xdr:cNvSpPr/>
      </xdr:nvSpPr>
      <xdr:spPr bwMode="auto">
        <a:xfrm>
          <a:off x="7286626" y="38100"/>
          <a:ext cx="419100" cy="340042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9</xdr:col>
      <xdr:colOff>495300</xdr:colOff>
      <xdr:row>11</xdr:row>
      <xdr:rowOff>57150</xdr:rowOff>
    </xdr:from>
    <xdr:to>
      <xdr:col>12</xdr:col>
      <xdr:colOff>266699</xdr:colOff>
      <xdr:row>13</xdr:row>
      <xdr:rowOff>9525</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7762875" y="1762125"/>
          <a:ext cx="20573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Filled out by</a:t>
          </a:r>
          <a:r>
            <a:rPr lang="en-US" sz="1100" baseline="0"/>
            <a:t> Navistar Auditor </a:t>
          </a:r>
          <a:endParaRPr lang="en-US" sz="1100"/>
        </a:p>
      </xdr:txBody>
    </xdr:sp>
    <xdr:clientData/>
  </xdr:twoCellAnchor>
  <xdr:twoCellAnchor>
    <xdr:from>
      <xdr:col>9</xdr:col>
      <xdr:colOff>9525</xdr:colOff>
      <xdr:row>21</xdr:row>
      <xdr:rowOff>142875</xdr:rowOff>
    </xdr:from>
    <xdr:to>
      <xdr:col>9</xdr:col>
      <xdr:colOff>428625</xdr:colOff>
      <xdr:row>53</xdr:row>
      <xdr:rowOff>152400</xdr:rowOff>
    </xdr:to>
    <xdr:sp macro="" textlink="">
      <xdr:nvSpPr>
        <xdr:cNvPr id="4" name="Right Brace 3">
          <a:extLst>
            <a:ext uri="{FF2B5EF4-FFF2-40B4-BE49-F238E27FC236}">
              <a16:creationId xmlns:a16="http://schemas.microsoft.com/office/drawing/2014/main" id="{00000000-0008-0000-0D00-000004000000}"/>
            </a:ext>
          </a:extLst>
        </xdr:cNvPr>
        <xdr:cNvSpPr/>
      </xdr:nvSpPr>
      <xdr:spPr bwMode="auto">
        <a:xfrm>
          <a:off x="7277100" y="3448050"/>
          <a:ext cx="419100" cy="49053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9</xdr:col>
      <xdr:colOff>485774</xdr:colOff>
      <xdr:row>36</xdr:row>
      <xdr:rowOff>9525</xdr:rowOff>
    </xdr:from>
    <xdr:to>
      <xdr:col>12</xdr:col>
      <xdr:colOff>257173</xdr:colOff>
      <xdr:row>37</xdr:row>
      <xdr:rowOff>123825</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7753349" y="5743575"/>
          <a:ext cx="20573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Filled out by Company Audited</a:t>
          </a:r>
        </a:p>
      </xdr:txBody>
    </xdr:sp>
    <xdr:clientData/>
  </xdr:twoCellAnchor>
  <xdr:twoCellAnchor>
    <xdr:from>
      <xdr:col>9</xdr:col>
      <xdr:colOff>0</xdr:colOff>
      <xdr:row>54</xdr:row>
      <xdr:rowOff>9525</xdr:rowOff>
    </xdr:from>
    <xdr:to>
      <xdr:col>9</xdr:col>
      <xdr:colOff>419100</xdr:colOff>
      <xdr:row>62</xdr:row>
      <xdr:rowOff>9525</xdr:rowOff>
    </xdr:to>
    <xdr:sp macro="" textlink="">
      <xdr:nvSpPr>
        <xdr:cNvPr id="6" name="Right Brace 5">
          <a:extLst>
            <a:ext uri="{FF2B5EF4-FFF2-40B4-BE49-F238E27FC236}">
              <a16:creationId xmlns:a16="http://schemas.microsoft.com/office/drawing/2014/main" id="{00000000-0008-0000-0D00-000006000000}"/>
            </a:ext>
          </a:extLst>
        </xdr:cNvPr>
        <xdr:cNvSpPr/>
      </xdr:nvSpPr>
      <xdr:spPr bwMode="auto">
        <a:xfrm>
          <a:off x="7267575" y="8372475"/>
          <a:ext cx="419100" cy="12858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9</xdr:col>
      <xdr:colOff>476249</xdr:colOff>
      <xdr:row>57</xdr:row>
      <xdr:rowOff>47625</xdr:rowOff>
    </xdr:from>
    <xdr:to>
      <xdr:col>12</xdr:col>
      <xdr:colOff>247648</xdr:colOff>
      <xdr:row>59</xdr:row>
      <xdr:rowOff>0</xdr:rowOff>
    </xdr:to>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7743824" y="8886825"/>
          <a:ext cx="20573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Filled out by</a:t>
          </a:r>
          <a:r>
            <a:rPr lang="en-US" sz="1100" baseline="0"/>
            <a:t> Navistar Auditor </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581025</xdr:colOff>
          <xdr:row>28</xdr:row>
          <xdr:rowOff>28575</xdr:rowOff>
        </xdr:from>
        <xdr:to>
          <xdr:col>1</xdr:col>
          <xdr:colOff>85725</xdr:colOff>
          <xdr:row>29</xdr:row>
          <xdr:rowOff>9525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D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28575</xdr:rowOff>
        </xdr:from>
        <xdr:to>
          <xdr:col>1</xdr:col>
          <xdr:colOff>514350</xdr:colOff>
          <xdr:row>29</xdr:row>
          <xdr:rowOff>9525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D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7</xdr:col>
      <xdr:colOff>952500</xdr:colOff>
      <xdr:row>0</xdr:row>
      <xdr:rowOff>733425</xdr:rowOff>
    </xdr:to>
    <xdr:pic>
      <xdr:nvPicPr>
        <xdr:cNvPr id="2" name="Picture 1" descr="Navistar_4-colorBlue.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019175" y="76200"/>
          <a:ext cx="4638675"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66675</xdr:colOff>
      <xdr:row>0</xdr:row>
      <xdr:rowOff>76200</xdr:rowOff>
    </xdr:from>
    <xdr:to>
      <xdr:col>8</xdr:col>
      <xdr:colOff>952501</xdr:colOff>
      <xdr:row>0</xdr:row>
      <xdr:rowOff>733425</xdr:rowOff>
    </xdr:to>
    <xdr:pic>
      <xdr:nvPicPr>
        <xdr:cNvPr id="2" name="Picture 1" descr="Navistar_4-colorBlue.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076325" y="76200"/>
          <a:ext cx="4638676" cy="657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257175</xdr:colOff>
          <xdr:row>4</xdr:row>
          <xdr:rowOff>9525</xdr:rowOff>
        </xdr:from>
        <xdr:to>
          <xdr:col>9</xdr:col>
          <xdr:colOff>1114425</xdr:colOff>
          <xdr:row>5</xdr:row>
          <xdr:rowOff>28575</xdr:rowOff>
        </xdr:to>
        <xdr:sp macro="" textlink="">
          <xdr:nvSpPr>
            <xdr:cNvPr id="28673" name="CheckBox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xdr:row>
          <xdr:rowOff>0</xdr:rowOff>
        </xdr:from>
        <xdr:to>
          <xdr:col>7</xdr:col>
          <xdr:colOff>419100</xdr:colOff>
          <xdr:row>5</xdr:row>
          <xdr:rowOff>19050</xdr:rowOff>
        </xdr:to>
        <xdr:sp macro="" textlink="">
          <xdr:nvSpPr>
            <xdr:cNvPr id="28674" name="CheckBox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56697</xdr:colOff>
      <xdr:row>0</xdr:row>
      <xdr:rowOff>124734</xdr:rowOff>
    </xdr:from>
    <xdr:to>
      <xdr:col>8</xdr:col>
      <xdr:colOff>68036</xdr:colOff>
      <xdr:row>1</xdr:row>
      <xdr:rowOff>100544</xdr:rowOff>
    </xdr:to>
    <xdr:pic>
      <xdr:nvPicPr>
        <xdr:cNvPr id="2" name="Picture 1" descr="Navistar_4-colorBlue.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47411" y="124734"/>
          <a:ext cx="1689554" cy="225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xdr:row>
      <xdr:rowOff>38100</xdr:rowOff>
    </xdr:from>
    <xdr:to>
      <xdr:col>7</xdr:col>
      <xdr:colOff>152400</xdr:colOff>
      <xdr:row>1</xdr:row>
      <xdr:rowOff>241300</xdr:rowOff>
    </xdr:to>
    <xdr:pic>
      <xdr:nvPicPr>
        <xdr:cNvPr id="2" name="Picture 1" descr="Navistar_4-colorBlue.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66675" y="142875"/>
          <a:ext cx="1524000" cy="203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9</xdr:col>
      <xdr:colOff>95250</xdr:colOff>
      <xdr:row>0</xdr:row>
      <xdr:rowOff>298450</xdr:rowOff>
    </xdr:to>
    <xdr:pic>
      <xdr:nvPicPr>
        <xdr:cNvPr id="2" name="Picture 1" descr="Navistar_4-colorBlue.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95250" y="95250"/>
          <a:ext cx="1524000" cy="203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86591</xdr:colOff>
      <xdr:row>0</xdr:row>
      <xdr:rowOff>112568</xdr:rowOff>
    </xdr:from>
    <xdr:to>
      <xdr:col>9</xdr:col>
      <xdr:colOff>98498</xdr:colOff>
      <xdr:row>1</xdr:row>
      <xdr:rowOff>14720</xdr:rowOff>
    </xdr:to>
    <xdr:pic>
      <xdr:nvPicPr>
        <xdr:cNvPr id="2" name="Picture 1" descr="Navistar_4-colorBlue.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86591" y="112568"/>
          <a:ext cx="1882271" cy="25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276086</xdr:colOff>
      <xdr:row>1</xdr:row>
      <xdr:rowOff>27610</xdr:rowOff>
    </xdr:from>
    <xdr:to>
      <xdr:col>1</xdr:col>
      <xdr:colOff>3625902</xdr:colOff>
      <xdr:row>2</xdr:row>
      <xdr:rowOff>200262</xdr:rowOff>
    </xdr:to>
    <xdr:pic>
      <xdr:nvPicPr>
        <xdr:cNvPr id="4" name="Picture 3" descr="Navistar_4-colorBlue.jp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276086" y="358914"/>
          <a:ext cx="3830700" cy="5107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224746</xdr:colOff>
      <xdr:row>0</xdr:row>
      <xdr:rowOff>85618</xdr:rowOff>
    </xdr:from>
    <xdr:to>
      <xdr:col>9</xdr:col>
      <xdr:colOff>160533</xdr:colOff>
      <xdr:row>0</xdr:row>
      <xdr:rowOff>345326</xdr:rowOff>
    </xdr:to>
    <xdr:pic>
      <xdr:nvPicPr>
        <xdr:cNvPr id="2" name="Picture 1" descr="Navistar_4-colorBlue.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224746" y="85618"/>
          <a:ext cx="1947809" cy="2597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6.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15"/>
  <sheetViews>
    <sheetView showGridLines="0" topLeftCell="A22" zoomScaleNormal="100" workbookViewId="0">
      <selection activeCell="O20" sqref="O20"/>
    </sheetView>
  </sheetViews>
  <sheetFormatPr defaultRowHeight="12.75" x14ac:dyDescent="0.2"/>
  <cols>
    <col min="1" max="1" width="7.42578125" customWidth="1"/>
    <col min="2" max="2" width="9.140625" bestFit="1" customWidth="1"/>
    <col min="3" max="6" width="7.42578125" customWidth="1"/>
    <col min="7" max="11" width="8.42578125" customWidth="1"/>
  </cols>
  <sheetData>
    <row r="1" spans="1:11" ht="15.75" x14ac:dyDescent="0.25">
      <c r="A1" s="390" t="str">
        <f>Cover!B2</f>
        <v>DCPA Audit</v>
      </c>
      <c r="B1" s="390"/>
      <c r="C1" s="390"/>
      <c r="D1" s="390"/>
      <c r="E1" s="390"/>
      <c r="F1" s="390"/>
      <c r="G1" s="390"/>
      <c r="H1" s="390"/>
      <c r="I1" s="390"/>
      <c r="J1" s="390"/>
      <c r="K1" s="390"/>
    </row>
    <row r="2" spans="1:11" x14ac:dyDescent="0.2">
      <c r="B2" s="78">
        <v>41018</v>
      </c>
      <c r="C2" t="s">
        <v>213</v>
      </c>
    </row>
    <row r="3" spans="1:11" x14ac:dyDescent="0.2">
      <c r="A3" s="87"/>
      <c r="B3" s="87"/>
      <c r="C3" s="87"/>
      <c r="D3" s="32"/>
      <c r="E3" s="32"/>
      <c r="F3" s="32"/>
      <c r="G3" s="32"/>
      <c r="H3" s="32"/>
      <c r="I3" s="32"/>
      <c r="J3" s="32"/>
      <c r="K3" s="32"/>
    </row>
    <row r="4" spans="1:11" x14ac:dyDescent="0.2">
      <c r="A4" s="32"/>
      <c r="B4" s="32"/>
      <c r="C4" s="32"/>
      <c r="D4" s="32"/>
      <c r="E4" s="32"/>
      <c r="F4" s="32"/>
      <c r="G4" s="32"/>
      <c r="H4" s="32"/>
      <c r="I4" s="32"/>
      <c r="J4" s="32"/>
      <c r="K4" s="32"/>
    </row>
    <row r="5" spans="1:11" x14ac:dyDescent="0.2">
      <c r="A5" s="32"/>
      <c r="B5" s="32"/>
      <c r="C5" s="32"/>
      <c r="D5" s="32"/>
      <c r="E5" s="32"/>
      <c r="F5" s="32"/>
      <c r="G5" s="32"/>
      <c r="H5" s="32"/>
      <c r="I5" s="32"/>
      <c r="J5" s="32"/>
      <c r="K5" s="32"/>
    </row>
    <row r="6" spans="1:11" x14ac:dyDescent="0.2">
      <c r="A6" s="32"/>
      <c r="B6" s="32"/>
      <c r="C6" s="32"/>
      <c r="D6" s="32"/>
      <c r="E6" s="32"/>
      <c r="F6" s="32"/>
      <c r="G6" s="32"/>
      <c r="H6" s="32"/>
      <c r="I6" s="32"/>
      <c r="J6" s="32"/>
      <c r="K6" s="32"/>
    </row>
    <row r="7" spans="1:11" x14ac:dyDescent="0.2">
      <c r="A7" s="32"/>
      <c r="B7" s="32"/>
      <c r="C7" s="32"/>
      <c r="D7" s="32"/>
      <c r="E7" s="32"/>
      <c r="F7" s="32"/>
      <c r="G7" s="32"/>
      <c r="H7" s="32"/>
      <c r="I7" s="32"/>
      <c r="J7" s="32"/>
      <c r="K7" s="32"/>
    </row>
    <row r="8" spans="1:11" x14ac:dyDescent="0.2">
      <c r="A8" s="32"/>
      <c r="B8" s="32"/>
      <c r="C8" s="32"/>
      <c r="D8" s="32"/>
      <c r="E8" s="32"/>
      <c r="F8" s="32"/>
      <c r="G8" s="32"/>
      <c r="H8" s="32"/>
      <c r="I8" s="32"/>
      <c r="J8" s="32"/>
      <c r="K8" s="32"/>
    </row>
    <row r="9" spans="1:11" x14ac:dyDescent="0.2">
      <c r="A9" s="32"/>
      <c r="B9" s="32"/>
      <c r="C9" s="32"/>
      <c r="D9" s="32"/>
      <c r="E9" s="32"/>
      <c r="F9" s="32"/>
      <c r="G9" s="32"/>
      <c r="H9" s="32"/>
      <c r="I9" s="32"/>
      <c r="J9" s="32"/>
      <c r="K9" s="32"/>
    </row>
    <row r="10" spans="1:11" x14ac:dyDescent="0.2">
      <c r="A10" s="32"/>
      <c r="B10" s="32"/>
      <c r="C10" s="32"/>
      <c r="D10" s="32"/>
      <c r="E10" s="32"/>
      <c r="F10" s="32"/>
      <c r="G10" s="32"/>
      <c r="H10" s="32"/>
      <c r="I10" s="32"/>
      <c r="J10" s="32"/>
      <c r="K10" s="32"/>
    </row>
    <row r="11" spans="1:11" x14ac:dyDescent="0.2">
      <c r="A11" s="32"/>
      <c r="B11" s="32"/>
      <c r="C11" s="32"/>
      <c r="D11" s="32"/>
      <c r="E11" s="32"/>
      <c r="F11" s="32"/>
      <c r="G11" s="32"/>
      <c r="H11" s="32"/>
      <c r="I11" s="32"/>
      <c r="J11" s="32"/>
      <c r="K11" s="32"/>
    </row>
    <row r="12" spans="1:11" x14ac:dyDescent="0.2">
      <c r="A12" s="32"/>
      <c r="B12" s="32"/>
      <c r="C12" s="32"/>
      <c r="D12" s="32"/>
      <c r="E12" s="32"/>
      <c r="F12" s="32"/>
      <c r="G12" s="32"/>
      <c r="H12" s="32"/>
      <c r="I12" s="32"/>
      <c r="J12" s="32"/>
      <c r="K12" s="32"/>
    </row>
    <row r="13" spans="1:11" x14ac:dyDescent="0.2">
      <c r="A13" s="32"/>
      <c r="B13" s="32"/>
      <c r="C13" s="32"/>
      <c r="D13" s="32"/>
      <c r="E13" s="32"/>
      <c r="F13" s="32"/>
      <c r="G13" s="32"/>
      <c r="H13" s="32"/>
      <c r="I13" s="32"/>
      <c r="J13" s="32"/>
      <c r="K13" s="32"/>
    </row>
    <row r="14" spans="1:11" x14ac:dyDescent="0.2">
      <c r="A14" s="32"/>
      <c r="B14" s="32"/>
      <c r="C14" s="32"/>
      <c r="D14" s="32"/>
      <c r="E14" s="32"/>
      <c r="F14" s="32"/>
      <c r="G14" s="32"/>
      <c r="H14" s="32"/>
      <c r="I14" s="32"/>
      <c r="J14" s="32"/>
      <c r="K14" s="32"/>
    </row>
    <row r="15" spans="1:11" x14ac:dyDescent="0.2">
      <c r="A15" s="32"/>
      <c r="B15" s="32"/>
      <c r="C15" s="32"/>
      <c r="D15" s="32"/>
      <c r="E15" s="32"/>
      <c r="F15" s="32"/>
      <c r="G15" s="32"/>
      <c r="H15" s="32"/>
      <c r="I15" s="32"/>
      <c r="J15" s="32"/>
      <c r="K15" s="32"/>
    </row>
  </sheetData>
  <sheetProtection algorithmName="SHA-512" hashValue="eUqaEyeB4Bbd5H6EsPL+dzkN+OvnS5BF5X548uZvsUKDQzxZCWnPW1gdSUdiKaUAEJ3T4fraPn0H0bAnKeCiQg==" saltValue="3nsnoBk7Oz454Y9csqDAvw==" spinCount="100000" sheet="1" formatCells="0"/>
  <mergeCells count="1">
    <mergeCell ref="A1:K1"/>
  </mergeCells>
  <pageMargins left="0.48" right="0.49" top="0.57999999999999996" bottom="0.55000000000000004" header="0.3" footer="0.3"/>
  <pageSetup orientation="portrait" r:id="rId1"/>
  <headerFooter>
    <oddFooter xml:space="preserve">&amp;LISQ-006-FO
&amp;CRev: D&amp;"Arial,Italic"
Copies must be verified for current revision.&amp;"Arial,Regular"   &amp;RDate: 03/24/2020
</oddFooter>
  </headerFooter>
  <rowBreaks count="2" manualBreakCount="2">
    <brk id="45" max="11" man="1"/>
    <brk id="91" max="11" man="1"/>
  </rowBreaks>
  <drawing r:id="rId2"/>
  <legacyDrawing r:id="rId3"/>
  <oleObjects>
    <mc:AlternateContent xmlns:mc="http://schemas.openxmlformats.org/markup-compatibility/2006">
      <mc:Choice Requires="x14">
        <oleObject progId="Word.Document.12" shapeId="8195" r:id="rId4">
          <objectPr defaultSize="0" r:id="rId5">
            <anchor moveWithCells="1">
              <from>
                <xdr:col>1</xdr:col>
                <xdr:colOff>28575</xdr:colOff>
                <xdr:row>2</xdr:row>
                <xdr:rowOff>133350</xdr:rowOff>
              </from>
              <to>
                <xdr:col>11</xdr:col>
                <xdr:colOff>238125</xdr:colOff>
                <xdr:row>46</xdr:row>
                <xdr:rowOff>114300</xdr:rowOff>
              </to>
            </anchor>
          </objectPr>
        </oleObject>
      </mc:Choice>
      <mc:Fallback>
        <oleObject progId="Word.Document.12" shapeId="8195" r:id="rId4"/>
      </mc:Fallback>
    </mc:AlternateContent>
    <mc:AlternateContent xmlns:mc="http://schemas.openxmlformats.org/markup-compatibility/2006">
      <mc:Choice Requires="x14">
        <oleObject progId="Word.Document.12" shapeId="8197" r:id="rId6">
          <objectPr defaultSize="0" r:id="rId7">
            <anchor moveWithCells="1">
              <from>
                <xdr:col>1</xdr:col>
                <xdr:colOff>9525</xdr:colOff>
                <xdr:row>45</xdr:row>
                <xdr:rowOff>152400</xdr:rowOff>
              </from>
              <to>
                <xdr:col>11</xdr:col>
                <xdr:colOff>266700</xdr:colOff>
                <xdr:row>90</xdr:row>
                <xdr:rowOff>85725</xdr:rowOff>
              </to>
            </anchor>
          </objectPr>
        </oleObject>
      </mc:Choice>
      <mc:Fallback>
        <oleObject progId="Word.Document.12" shapeId="8197" r:id="rId6"/>
      </mc:Fallback>
    </mc:AlternateContent>
    <mc:AlternateContent xmlns:mc="http://schemas.openxmlformats.org/markup-compatibility/2006">
      <mc:Choice Requires="x14">
        <oleObject progId="Word.Document.12" shapeId="8198" r:id="rId8">
          <objectPr defaultSize="0" r:id="rId9">
            <anchor moveWithCells="1">
              <from>
                <xdr:col>1</xdr:col>
                <xdr:colOff>28575</xdr:colOff>
                <xdr:row>91</xdr:row>
                <xdr:rowOff>57150</xdr:rowOff>
              </from>
              <to>
                <xdr:col>11</xdr:col>
                <xdr:colOff>104775</xdr:colOff>
                <xdr:row>117</xdr:row>
                <xdr:rowOff>76200</xdr:rowOff>
              </to>
            </anchor>
          </objectPr>
        </oleObject>
      </mc:Choice>
      <mc:Fallback>
        <oleObject progId="Word.Document.12" shapeId="8198" r:id="rId8"/>
      </mc:Fallback>
    </mc:AlternateContent>
    <mc:AlternateContent xmlns:mc="http://schemas.openxmlformats.org/markup-compatibility/2006">
      <mc:Choice Requires="x14">
        <oleObject progId="Word.Document.12" shapeId="8199" r:id="rId10">
          <objectPr defaultSize="0" r:id="rId11">
            <anchor moveWithCells="1">
              <from>
                <xdr:col>1</xdr:col>
                <xdr:colOff>47625</xdr:colOff>
                <xdr:row>118</xdr:row>
                <xdr:rowOff>0</xdr:rowOff>
              </from>
              <to>
                <xdr:col>11</xdr:col>
                <xdr:colOff>371475</xdr:colOff>
                <xdr:row>166</xdr:row>
                <xdr:rowOff>114300</xdr:rowOff>
              </to>
            </anchor>
          </objectPr>
        </oleObject>
      </mc:Choice>
      <mc:Fallback>
        <oleObject progId="Word.Document.12" shapeId="8199" r:id="rId10"/>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4">
    <pageSetUpPr fitToPage="1"/>
  </sheetPr>
  <dimension ref="A1:BI106"/>
  <sheetViews>
    <sheetView topLeftCell="A2" zoomScale="89" zoomScaleNormal="89" workbookViewId="0">
      <selection activeCell="W11" sqref="W11"/>
    </sheetView>
  </sheetViews>
  <sheetFormatPr defaultColWidth="3" defaultRowHeight="12.75" x14ac:dyDescent="0.2"/>
  <cols>
    <col min="1" max="1" width="4.42578125" style="2" customWidth="1"/>
    <col min="2" max="2" width="4.28515625" style="2" customWidth="1"/>
    <col min="3" max="9" width="3" style="2" customWidth="1"/>
    <col min="10" max="10" width="7.28515625" style="2" customWidth="1"/>
    <col min="11" max="11" width="3.85546875" style="2" customWidth="1"/>
    <col min="12" max="22" width="3" style="2"/>
    <col min="23" max="23" width="28.85546875" style="2" customWidth="1"/>
    <col min="24" max="53" width="3" style="2"/>
    <col min="54" max="56" width="1" style="2" customWidth="1"/>
    <col min="57" max="57" width="8.28515625" style="2" customWidth="1"/>
    <col min="58" max="60" width="2.42578125" style="2" customWidth="1"/>
    <col min="61" max="61" width="105.28515625" style="2" customWidth="1"/>
    <col min="62" max="16384" width="3" style="2"/>
  </cols>
  <sheetData>
    <row r="1" spans="1:61" s="28" customFormat="1" ht="29.25" customHeight="1" x14ac:dyDescent="0.2">
      <c r="A1" s="676"/>
      <c r="B1" s="676"/>
      <c r="C1" s="676"/>
      <c r="D1" s="676"/>
      <c r="E1" s="676"/>
      <c r="F1" s="677" t="s">
        <v>149</v>
      </c>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7"/>
      <c r="BI1" s="678"/>
    </row>
    <row r="2" spans="1:61" ht="15" x14ac:dyDescent="0.2">
      <c r="A2" s="679" t="s">
        <v>49</v>
      </c>
      <c r="B2" s="679"/>
      <c r="C2" s="679"/>
      <c r="D2" s="679"/>
      <c r="E2" s="679"/>
      <c r="F2" s="679"/>
      <c r="G2" s="679"/>
      <c r="H2" s="679"/>
      <c r="I2" s="684" t="s">
        <v>62</v>
      </c>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c r="BH2" s="684"/>
      <c r="BI2" s="685"/>
    </row>
    <row r="3" spans="1:61" ht="15" customHeight="1" x14ac:dyDescent="0.2">
      <c r="A3" s="680" t="str">
        <f>'Dynamic CP Audit'!A7:L7</f>
        <v>1. Process Documentation - Overview</v>
      </c>
      <c r="B3" s="681"/>
      <c r="C3" s="681"/>
      <c r="D3" s="682"/>
      <c r="E3" s="682"/>
      <c r="F3" s="682"/>
      <c r="G3" s="682"/>
      <c r="H3" s="683"/>
      <c r="I3" s="43"/>
      <c r="J3" s="44" t="str">
        <f>'Dynamic CP Audit'!A8</f>
        <v>1.1</v>
      </c>
      <c r="K3" s="44" t="str">
        <f>'Dynamic CP Audit'!B8</f>
        <v>Are the Navistar drawings in use at the correct suffix and revision level?</v>
      </c>
      <c r="L3" s="45"/>
      <c r="M3" s="45"/>
      <c r="N3" s="45"/>
      <c r="O3" s="45"/>
      <c r="P3" s="45"/>
      <c r="Q3" s="45"/>
      <c r="R3" s="45"/>
      <c r="S3" s="45"/>
      <c r="T3" s="45"/>
      <c r="U3" s="45"/>
      <c r="V3" s="45"/>
      <c r="W3" s="45"/>
      <c r="X3" s="45"/>
      <c r="Y3" s="45"/>
      <c r="Z3" s="45"/>
      <c r="AA3" s="45"/>
      <c r="AB3" s="45"/>
      <c r="AC3" s="45"/>
      <c r="AD3" s="45"/>
      <c r="AE3" s="45"/>
      <c r="AF3" s="45"/>
      <c r="AG3" s="45"/>
      <c r="AH3" s="45"/>
      <c r="AI3" s="45"/>
      <c r="AJ3" s="45" t="s">
        <v>336</v>
      </c>
      <c r="AK3" s="45"/>
      <c r="AL3" s="45"/>
      <c r="AM3" s="45"/>
      <c r="AN3" s="45"/>
      <c r="AO3" s="45"/>
      <c r="AP3" s="45"/>
      <c r="AQ3" s="45"/>
      <c r="AR3" s="45"/>
      <c r="AS3" s="45"/>
      <c r="AT3" s="45"/>
      <c r="AU3" s="45"/>
      <c r="AV3" s="45"/>
      <c r="AW3" s="45"/>
      <c r="AX3" s="45"/>
      <c r="AY3" s="45"/>
      <c r="AZ3" s="45"/>
      <c r="BA3" s="45"/>
      <c r="BB3" s="45"/>
      <c r="BC3" s="45"/>
      <c r="BD3" s="45"/>
      <c r="BE3" s="45"/>
      <c r="BF3" s="45"/>
      <c r="BG3" s="45"/>
      <c r="BH3" s="45"/>
      <c r="BI3" s="46"/>
    </row>
    <row r="4" spans="1:61" ht="15" customHeight="1" x14ac:dyDescent="0.2">
      <c r="A4" s="670"/>
      <c r="B4" s="671"/>
      <c r="C4" s="671"/>
      <c r="D4" s="671"/>
      <c r="E4" s="671"/>
      <c r="F4" s="671"/>
      <c r="G4" s="671"/>
      <c r="H4" s="672"/>
      <c r="I4" s="37"/>
      <c r="J4" s="39" t="str">
        <f>'Dynamic CP Audit'!A9</f>
        <v>1.2</v>
      </c>
      <c r="K4" s="39" t="str">
        <f>'Dynamic CP Audit'!B9</f>
        <v>Are all technical specifications listed on the Navistar drawing available at the manufacturing location?</v>
      </c>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t="s">
        <v>337</v>
      </c>
      <c r="AT4" s="42"/>
      <c r="AU4" s="42"/>
      <c r="AV4" s="42"/>
      <c r="AW4" s="42"/>
      <c r="AX4" s="42"/>
      <c r="AY4" s="42"/>
      <c r="AZ4" s="42"/>
      <c r="BA4" s="42"/>
      <c r="BB4" s="42"/>
      <c r="BC4" s="42"/>
      <c r="BD4" s="42"/>
      <c r="BE4" s="42"/>
      <c r="BF4" s="42"/>
      <c r="BG4" s="42"/>
      <c r="BH4" s="42"/>
      <c r="BI4" s="47"/>
    </row>
    <row r="5" spans="1:61" ht="15" customHeight="1" x14ac:dyDescent="0.2">
      <c r="A5" s="670"/>
      <c r="B5" s="671"/>
      <c r="C5" s="671"/>
      <c r="D5" s="671"/>
      <c r="E5" s="671"/>
      <c r="F5" s="671"/>
      <c r="G5" s="671"/>
      <c r="H5" s="672"/>
      <c r="I5" s="37"/>
      <c r="J5" s="39" t="str">
        <f>'Dynamic CP Audit'!A10</f>
        <v>1.3</v>
      </c>
      <c r="K5" s="39" t="str">
        <f>'Dynamic CP Audit'!B10</f>
        <v>Is the PSW complete and correct?</v>
      </c>
      <c r="L5" s="42"/>
      <c r="M5" s="42"/>
      <c r="N5" s="42"/>
      <c r="O5" s="42"/>
      <c r="P5" s="42"/>
      <c r="Q5" s="42"/>
      <c r="R5" s="42"/>
      <c r="S5" s="42"/>
      <c r="T5" s="42"/>
      <c r="U5" s="42"/>
      <c r="V5" s="42"/>
      <c r="W5" s="42" t="s">
        <v>339</v>
      </c>
      <c r="X5" s="42"/>
      <c r="Y5" s="42"/>
      <c r="Z5" s="42"/>
      <c r="AA5" s="42" t="s">
        <v>338</v>
      </c>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7"/>
    </row>
    <row r="6" spans="1:61" ht="15" customHeight="1" x14ac:dyDescent="0.2">
      <c r="A6" s="670"/>
      <c r="B6" s="671"/>
      <c r="C6" s="671"/>
      <c r="D6" s="671"/>
      <c r="E6" s="671"/>
      <c r="F6" s="671"/>
      <c r="G6" s="671"/>
      <c r="H6" s="672"/>
      <c r="I6" s="37"/>
      <c r="J6" s="39" t="str">
        <f>'Dynamic CP Audit'!A11</f>
        <v>1.4</v>
      </c>
      <c r="K6" s="39" t="str">
        <f>'Dynamic CP Audit'!B11</f>
        <v>Is the Process Flow Diagram available and correct?</v>
      </c>
      <c r="L6" s="42"/>
      <c r="M6" s="42"/>
      <c r="N6" s="42"/>
      <c r="O6" s="42"/>
      <c r="P6" s="42"/>
      <c r="Q6" s="42"/>
      <c r="R6" s="42"/>
      <c r="S6" s="42"/>
      <c r="T6" s="42"/>
      <c r="U6" s="42"/>
      <c r="V6" s="42"/>
      <c r="W6" s="42"/>
      <c r="X6" s="42" t="s">
        <v>340</v>
      </c>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7"/>
    </row>
    <row r="7" spans="1:61" ht="15" customHeight="1" x14ac:dyDescent="0.2">
      <c r="A7" s="670"/>
      <c r="B7" s="671"/>
      <c r="C7" s="671"/>
      <c r="D7" s="671"/>
      <c r="E7" s="671"/>
      <c r="F7" s="671"/>
      <c r="G7" s="671"/>
      <c r="H7" s="672"/>
      <c r="I7" s="37"/>
      <c r="J7" s="39" t="str">
        <f>'Dynamic CP Audit'!A12</f>
        <v>1.5</v>
      </c>
      <c r="K7" s="39" t="str">
        <f>'Dynamic CP Audit'!B12</f>
        <v>Is the PFMEA available and in compliance to AIAG requirements</v>
      </c>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7"/>
    </row>
    <row r="8" spans="1:61" ht="15" customHeight="1" x14ac:dyDescent="0.2">
      <c r="A8" s="670"/>
      <c r="B8" s="671"/>
      <c r="C8" s="671"/>
      <c r="D8" s="671"/>
      <c r="E8" s="671"/>
      <c r="F8" s="671"/>
      <c r="G8" s="671"/>
      <c r="H8" s="672"/>
      <c r="I8" s="74"/>
      <c r="J8" s="39" t="s">
        <v>341</v>
      </c>
      <c r="K8" s="39" t="s">
        <v>460</v>
      </c>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75"/>
    </row>
    <row r="9" spans="1:61" ht="15" customHeight="1" x14ac:dyDescent="0.2">
      <c r="A9" s="670"/>
      <c r="B9" s="671"/>
      <c r="C9" s="671"/>
      <c r="D9" s="671"/>
      <c r="E9" s="671"/>
      <c r="F9" s="671"/>
      <c r="G9" s="671"/>
      <c r="H9" s="672"/>
      <c r="I9" s="74"/>
      <c r="J9" s="39" t="s">
        <v>342</v>
      </c>
      <c r="K9" s="39" t="s">
        <v>344</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75"/>
    </row>
    <row r="10" spans="1:61" ht="15" customHeight="1" x14ac:dyDescent="0.2">
      <c r="A10" s="670"/>
      <c r="B10" s="671"/>
      <c r="C10" s="671"/>
      <c r="D10" s="671"/>
      <c r="E10" s="671"/>
      <c r="F10" s="671"/>
      <c r="G10" s="671"/>
      <c r="H10" s="672"/>
      <c r="I10" s="74"/>
      <c r="J10" s="39" t="s">
        <v>343</v>
      </c>
      <c r="K10" s="39" t="s">
        <v>345</v>
      </c>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75"/>
    </row>
    <row r="11" spans="1:61" ht="15" customHeight="1" x14ac:dyDescent="0.2">
      <c r="A11" s="670"/>
      <c r="B11" s="671"/>
      <c r="C11" s="671"/>
      <c r="D11" s="671"/>
      <c r="E11" s="671"/>
      <c r="F11" s="671"/>
      <c r="G11" s="671"/>
      <c r="H11" s="672"/>
      <c r="I11" s="74"/>
      <c r="J11" s="39" t="str">
        <f>'Dynamic CP Audit'!A13</f>
        <v>1.6</v>
      </c>
      <c r="K11" s="39" t="str">
        <f>'Dynamic CP Audit'!B13</f>
        <v>Is the Control Plan available and in compliance to AIAG requirements?</v>
      </c>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75"/>
    </row>
    <row r="12" spans="1:61" ht="15" customHeight="1" x14ac:dyDescent="0.2">
      <c r="A12" s="670"/>
      <c r="B12" s="671"/>
      <c r="C12" s="671"/>
      <c r="D12" s="671"/>
      <c r="E12" s="671"/>
      <c r="F12" s="671"/>
      <c r="G12" s="671"/>
      <c r="H12" s="672"/>
      <c r="I12" s="74"/>
      <c r="J12" s="179" t="s">
        <v>346</v>
      </c>
      <c r="K12" s="179" t="s">
        <v>461</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75"/>
    </row>
    <row r="13" spans="1:61" ht="15" customHeight="1" x14ac:dyDescent="0.2">
      <c r="A13" s="670"/>
      <c r="B13" s="671"/>
      <c r="C13" s="671"/>
      <c r="D13" s="671"/>
      <c r="E13" s="671"/>
      <c r="F13" s="671"/>
      <c r="G13" s="671"/>
      <c r="H13" s="672"/>
      <c r="I13" s="74"/>
      <c r="J13" s="179" t="s">
        <v>347</v>
      </c>
      <c r="K13" s="179" t="s">
        <v>348</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75"/>
    </row>
    <row r="14" spans="1:61" ht="15" customHeight="1" x14ac:dyDescent="0.2">
      <c r="A14" s="670"/>
      <c r="B14" s="671"/>
      <c r="C14" s="671"/>
      <c r="D14" s="671"/>
      <c r="E14" s="671"/>
      <c r="F14" s="671"/>
      <c r="G14" s="671"/>
      <c r="H14" s="672"/>
      <c r="I14" s="74"/>
      <c r="J14" s="179" t="s">
        <v>349</v>
      </c>
      <c r="K14" s="179" t="s">
        <v>350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75"/>
    </row>
    <row r="15" spans="1:61" ht="15" customHeight="1" x14ac:dyDescent="0.2">
      <c r="A15" s="670"/>
      <c r="B15" s="671"/>
      <c r="C15" s="671"/>
      <c r="D15" s="671"/>
      <c r="E15" s="671"/>
      <c r="F15" s="671"/>
      <c r="G15" s="671"/>
      <c r="H15" s="672"/>
      <c r="I15" s="74"/>
      <c r="J15" s="179" t="s">
        <v>351</v>
      </c>
      <c r="K15" s="179" t="s">
        <v>352</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75"/>
    </row>
    <row r="16" spans="1:61" ht="15" customHeight="1" x14ac:dyDescent="0.2">
      <c r="A16" s="673"/>
      <c r="B16" s="674"/>
      <c r="C16" s="674"/>
      <c r="D16" s="674"/>
      <c r="E16" s="674"/>
      <c r="F16" s="674"/>
      <c r="G16" s="674"/>
      <c r="H16" s="675"/>
      <c r="I16" s="60"/>
      <c r="J16" s="61" t="str">
        <f>'Dynamic CP Audit'!A14</f>
        <v>1.7</v>
      </c>
      <c r="K16" s="61" t="str">
        <f>'Dynamic CP Audit'!B14</f>
        <v>Is there a "Rapid Response" plan?</v>
      </c>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3"/>
    </row>
    <row r="17" spans="1:61" ht="15" customHeight="1" x14ac:dyDescent="0.2">
      <c r="A17" s="670" t="str">
        <f>'Dynamic CP Audit'!A15:L15</f>
        <v>2. Receiving Inspection</v>
      </c>
      <c r="B17" s="671"/>
      <c r="C17" s="671"/>
      <c r="D17" s="671"/>
      <c r="E17" s="671"/>
      <c r="F17" s="671"/>
      <c r="G17" s="671"/>
      <c r="H17" s="672"/>
      <c r="I17" s="57"/>
      <c r="J17" s="58" t="str">
        <f>'Dynamic CP Audit'!A16</f>
        <v>2.1</v>
      </c>
      <c r="K17" s="58" t="str">
        <f>'Dynamic CP Audit'!B16</f>
        <v>What methods are used to verify that incoming materials meet requirements?</v>
      </c>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59"/>
    </row>
    <row r="18" spans="1:61" ht="15" customHeight="1" x14ac:dyDescent="0.2">
      <c r="A18" s="670"/>
      <c r="B18" s="671"/>
      <c r="C18" s="671"/>
      <c r="D18" s="671"/>
      <c r="E18" s="671"/>
      <c r="F18" s="671"/>
      <c r="G18" s="671"/>
      <c r="H18" s="672"/>
      <c r="I18" s="57"/>
      <c r="J18" s="58" t="s">
        <v>353</v>
      </c>
      <c r="K18" s="58" t="s">
        <v>355</v>
      </c>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59"/>
    </row>
    <row r="19" spans="1:61" ht="15" customHeight="1" x14ac:dyDescent="0.2">
      <c r="A19" s="670"/>
      <c r="B19" s="671"/>
      <c r="C19" s="671"/>
      <c r="D19" s="671"/>
      <c r="E19" s="671"/>
      <c r="F19" s="671"/>
      <c r="G19" s="671"/>
      <c r="H19" s="672"/>
      <c r="I19" s="57"/>
      <c r="J19" s="58" t="s">
        <v>354</v>
      </c>
      <c r="K19" s="58" t="s">
        <v>356</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59"/>
    </row>
    <row r="20" spans="1:61" ht="15" customHeight="1" x14ac:dyDescent="0.2">
      <c r="A20" s="670"/>
      <c r="B20" s="671"/>
      <c r="C20" s="671"/>
      <c r="D20" s="671"/>
      <c r="E20" s="671"/>
      <c r="F20" s="671"/>
      <c r="G20" s="671"/>
      <c r="H20" s="672"/>
      <c r="I20" s="37"/>
      <c r="J20" s="38" t="str">
        <f>'Dynamic CP Audit'!A17</f>
        <v>2.2</v>
      </c>
      <c r="K20" s="38" t="str">
        <f>'Dynamic CP Audit'!B17</f>
        <v>Are incoming materials stored properly?</v>
      </c>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7"/>
    </row>
    <row r="21" spans="1:61" ht="15" customHeight="1" x14ac:dyDescent="0.2">
      <c r="A21" s="670"/>
      <c r="B21" s="671"/>
      <c r="C21" s="671"/>
      <c r="D21" s="671"/>
      <c r="E21" s="671"/>
      <c r="F21" s="671"/>
      <c r="G21" s="671"/>
      <c r="H21" s="672"/>
      <c r="I21" s="37"/>
      <c r="J21" s="38" t="s">
        <v>357</v>
      </c>
      <c r="K21" s="38" t="s">
        <v>358</v>
      </c>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7"/>
    </row>
    <row r="22" spans="1:61" ht="15" customHeight="1" x14ac:dyDescent="0.2">
      <c r="A22" s="670"/>
      <c r="B22" s="671"/>
      <c r="C22" s="671"/>
      <c r="D22" s="671"/>
      <c r="E22" s="671"/>
      <c r="F22" s="671"/>
      <c r="G22" s="671"/>
      <c r="H22" s="672"/>
      <c r="I22" s="37"/>
      <c r="J22" s="38" t="s">
        <v>359</v>
      </c>
      <c r="K22" s="38" t="s">
        <v>360</v>
      </c>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7"/>
    </row>
    <row r="23" spans="1:61" ht="15" customHeight="1" x14ac:dyDescent="0.2">
      <c r="A23" s="670"/>
      <c r="B23" s="671"/>
      <c r="C23" s="671"/>
      <c r="D23" s="671"/>
      <c r="E23" s="671"/>
      <c r="F23" s="671"/>
      <c r="G23" s="671"/>
      <c r="H23" s="672"/>
      <c r="I23" s="37"/>
      <c r="J23" s="38" t="s">
        <v>361</v>
      </c>
      <c r="K23" s="38" t="s">
        <v>362</v>
      </c>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7"/>
    </row>
    <row r="24" spans="1:61" ht="15" customHeight="1" x14ac:dyDescent="0.2">
      <c r="A24" s="670"/>
      <c r="B24" s="671"/>
      <c r="C24" s="671"/>
      <c r="D24" s="671"/>
      <c r="E24" s="671"/>
      <c r="F24" s="671"/>
      <c r="G24" s="671"/>
      <c r="H24" s="672"/>
      <c r="I24" s="37"/>
      <c r="J24" s="38" t="s">
        <v>363</v>
      </c>
      <c r="K24" s="38" t="s">
        <v>364</v>
      </c>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7"/>
    </row>
    <row r="25" spans="1:61" ht="15" customHeight="1" x14ac:dyDescent="0.2">
      <c r="A25" s="670"/>
      <c r="B25" s="671"/>
      <c r="C25" s="671"/>
      <c r="D25" s="671"/>
      <c r="E25" s="671"/>
      <c r="F25" s="671"/>
      <c r="G25" s="671"/>
      <c r="H25" s="672"/>
      <c r="I25" s="37"/>
      <c r="J25" s="38" t="str">
        <f>'Dynamic CP Audit'!A18</f>
        <v>2.3</v>
      </c>
      <c r="K25" s="38" t="str">
        <f>'Dynamic CP Audit'!B18</f>
        <v>Is there a controled process for incoming materials?</v>
      </c>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7"/>
    </row>
    <row r="26" spans="1:61" ht="15" customHeight="1" x14ac:dyDescent="0.2">
      <c r="A26" s="673"/>
      <c r="B26" s="674"/>
      <c r="C26" s="674"/>
      <c r="D26" s="674"/>
      <c r="E26" s="674"/>
      <c r="F26" s="674"/>
      <c r="G26" s="674"/>
      <c r="H26" s="675"/>
      <c r="I26" s="37"/>
      <c r="J26" s="38" t="str">
        <f>'Dynamic CP Audit'!A19</f>
        <v>2.4</v>
      </c>
      <c r="K26" s="38" t="str">
        <f>'Dynamic CP Audit'!B19</f>
        <v xml:space="preserve">Are receiving inspection records complete?  </v>
      </c>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7"/>
    </row>
    <row r="27" spans="1:61" ht="15" customHeight="1" x14ac:dyDescent="0.2">
      <c r="A27" s="686" t="str">
        <f>'Dynamic CP Audit'!A20:L20</f>
        <v>3. Workstation / Manufacturing Process</v>
      </c>
      <c r="B27" s="682"/>
      <c r="C27" s="682"/>
      <c r="D27" s="682"/>
      <c r="E27" s="682"/>
      <c r="F27" s="682"/>
      <c r="G27" s="682"/>
      <c r="H27" s="683"/>
      <c r="I27" s="48"/>
      <c r="J27" s="44" t="str">
        <f>'Dynamic CP Audit'!A21</f>
        <v>3.1</v>
      </c>
      <c r="K27" s="44" t="str">
        <f>'Dynamic CP Audit'!B21</f>
        <v>Is there a First Piece Inspection process in place?</v>
      </c>
      <c r="L27" s="45"/>
      <c r="M27" s="45"/>
      <c r="N27" s="45"/>
      <c r="O27" s="45"/>
      <c r="P27" s="45"/>
      <c r="Q27" s="45"/>
      <c r="R27" s="45"/>
      <c r="S27" s="45"/>
      <c r="T27" s="45"/>
      <c r="U27" s="45"/>
      <c r="V27" s="45"/>
      <c r="W27" s="45"/>
      <c r="X27" s="45" t="s">
        <v>366</v>
      </c>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6"/>
    </row>
    <row r="28" spans="1:61" ht="15" customHeight="1" x14ac:dyDescent="0.2">
      <c r="A28" s="670"/>
      <c r="B28" s="671"/>
      <c r="C28" s="671"/>
      <c r="D28" s="671"/>
      <c r="E28" s="671"/>
      <c r="F28" s="671"/>
      <c r="G28" s="671"/>
      <c r="H28" s="672"/>
      <c r="I28" s="180"/>
      <c r="J28" s="58" t="s">
        <v>365</v>
      </c>
      <c r="K28" s="44" t="str">
        <f>'Dynamic CP Audit'!B22</f>
        <v>Are sample sizes and inspection frequencies for each operation adequate to assure conformance?</v>
      </c>
      <c r="L28" s="8" t="s">
        <v>367</v>
      </c>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59"/>
    </row>
    <row r="29" spans="1:61" ht="15" customHeight="1" x14ac:dyDescent="0.2">
      <c r="A29" s="670"/>
      <c r="B29" s="671"/>
      <c r="C29" s="671"/>
      <c r="D29" s="671"/>
      <c r="E29" s="671"/>
      <c r="F29" s="671"/>
      <c r="G29" s="671"/>
      <c r="H29" s="672"/>
      <c r="I29" s="40"/>
      <c r="J29" s="39" t="str">
        <f>'Dynamic CP Audit'!A22</f>
        <v>3.2</v>
      </c>
      <c r="K29" s="39" t="str">
        <f>'Dynamic CP Audit'!B22</f>
        <v>Are sample sizes and inspection frequencies for each operation adequate to assure conformance?</v>
      </c>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7"/>
    </row>
    <row r="30" spans="1:61" ht="15" customHeight="1" x14ac:dyDescent="0.2">
      <c r="A30" s="670"/>
      <c r="B30" s="671"/>
      <c r="C30" s="671"/>
      <c r="D30" s="671"/>
      <c r="E30" s="671"/>
      <c r="F30" s="671"/>
      <c r="G30" s="671"/>
      <c r="H30" s="672"/>
      <c r="I30" s="40"/>
      <c r="J30" s="39" t="s">
        <v>368</v>
      </c>
      <c r="K30" s="39" t="s">
        <v>369</v>
      </c>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7"/>
    </row>
    <row r="31" spans="1:61" ht="15" customHeight="1" x14ac:dyDescent="0.2">
      <c r="A31" s="670"/>
      <c r="B31" s="671"/>
      <c r="C31" s="671"/>
      <c r="D31" s="671"/>
      <c r="E31" s="671"/>
      <c r="F31" s="671"/>
      <c r="G31" s="671"/>
      <c r="H31" s="672"/>
      <c r="I31" s="40"/>
      <c r="J31" s="39" t="s">
        <v>375</v>
      </c>
      <c r="K31" s="39" t="s">
        <v>371</v>
      </c>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7"/>
    </row>
    <row r="32" spans="1:61" ht="15" customHeight="1" x14ac:dyDescent="0.2">
      <c r="A32" s="670"/>
      <c r="B32" s="671"/>
      <c r="C32" s="671"/>
      <c r="D32" s="671"/>
      <c r="E32" s="671"/>
      <c r="F32" s="671"/>
      <c r="G32" s="671"/>
      <c r="H32" s="672"/>
      <c r="I32" s="40"/>
      <c r="J32" s="39" t="s">
        <v>370</v>
      </c>
      <c r="K32" s="39" t="s">
        <v>373</v>
      </c>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7"/>
    </row>
    <row r="33" spans="1:61" ht="15" customHeight="1" x14ac:dyDescent="0.2">
      <c r="A33" s="670"/>
      <c r="B33" s="671"/>
      <c r="C33" s="671"/>
      <c r="D33" s="671"/>
      <c r="E33" s="671"/>
      <c r="F33" s="671"/>
      <c r="G33" s="671"/>
      <c r="H33" s="672"/>
      <c r="I33" s="40"/>
      <c r="J33" s="39" t="s">
        <v>372</v>
      </c>
      <c r="K33" s="39" t="s">
        <v>376</v>
      </c>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7"/>
    </row>
    <row r="34" spans="1:61" ht="15" customHeight="1" x14ac:dyDescent="0.2">
      <c r="A34" s="670"/>
      <c r="B34" s="671"/>
      <c r="C34" s="671"/>
      <c r="D34" s="671"/>
      <c r="E34" s="671"/>
      <c r="F34" s="671"/>
      <c r="G34" s="671"/>
      <c r="H34" s="672"/>
      <c r="I34" s="40"/>
      <c r="J34" s="39" t="s">
        <v>374</v>
      </c>
      <c r="K34" s="39" t="s">
        <v>377</v>
      </c>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7"/>
    </row>
    <row r="35" spans="1:61" ht="15" customHeight="1" x14ac:dyDescent="0.2">
      <c r="A35" s="670"/>
      <c r="B35" s="671"/>
      <c r="C35" s="671"/>
      <c r="D35" s="671"/>
      <c r="E35" s="671"/>
      <c r="F35" s="671"/>
      <c r="G35" s="671"/>
      <c r="H35" s="672"/>
      <c r="I35" s="40"/>
      <c r="J35" s="39" t="str">
        <f>'Dynamic CP Audit'!A23</f>
        <v>3.3</v>
      </c>
      <c r="K35" s="39" t="str">
        <f>'Dynamic CP Audit'!B23</f>
        <v>Are operator instructions readily available to the operator for each operation?</v>
      </c>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7"/>
    </row>
    <row r="36" spans="1:61" ht="15" customHeight="1" x14ac:dyDescent="0.2">
      <c r="A36" s="670"/>
      <c r="B36" s="671"/>
      <c r="C36" s="671"/>
      <c r="D36" s="671"/>
      <c r="E36" s="671"/>
      <c r="F36" s="671"/>
      <c r="G36" s="671"/>
      <c r="H36" s="672"/>
      <c r="I36" s="40"/>
      <c r="J36" s="39" t="s">
        <v>378</v>
      </c>
      <c r="K36" s="39" t="s">
        <v>379</v>
      </c>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7"/>
    </row>
    <row r="37" spans="1:61" ht="15" customHeight="1" x14ac:dyDescent="0.2">
      <c r="A37" s="670"/>
      <c r="B37" s="671"/>
      <c r="C37" s="671"/>
      <c r="D37" s="671"/>
      <c r="E37" s="671"/>
      <c r="F37" s="671"/>
      <c r="G37" s="671"/>
      <c r="H37" s="672"/>
      <c r="I37" s="40"/>
      <c r="J37" s="39" t="s">
        <v>380</v>
      </c>
      <c r="K37" s="39" t="s">
        <v>381</v>
      </c>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7"/>
    </row>
    <row r="38" spans="1:61" ht="15" customHeight="1" x14ac:dyDescent="0.2">
      <c r="A38" s="670"/>
      <c r="B38" s="671"/>
      <c r="C38" s="671"/>
      <c r="D38" s="671"/>
      <c r="E38" s="671"/>
      <c r="F38" s="671"/>
      <c r="G38" s="671"/>
      <c r="H38" s="672"/>
      <c r="I38" s="40"/>
      <c r="J38" s="39" t="s">
        <v>382</v>
      </c>
      <c r="K38" s="39" t="s">
        <v>383</v>
      </c>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7"/>
    </row>
    <row r="39" spans="1:61" ht="15" customHeight="1" x14ac:dyDescent="0.2">
      <c r="A39" s="670"/>
      <c r="B39" s="671"/>
      <c r="C39" s="671"/>
      <c r="D39" s="671"/>
      <c r="E39" s="671"/>
      <c r="F39" s="671"/>
      <c r="G39" s="671"/>
      <c r="H39" s="672"/>
      <c r="I39" s="40"/>
      <c r="J39" s="39" t="str">
        <f>'Dynamic CP Audit'!A24</f>
        <v>3.4</v>
      </c>
      <c r="K39" s="39" t="str">
        <f>'Dynamic CP Audit'!B24</f>
        <v>Are work instructions and visual aids appropriate for the level of work being performed?</v>
      </c>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7"/>
    </row>
    <row r="40" spans="1:61" ht="15" customHeight="1" x14ac:dyDescent="0.2">
      <c r="A40" s="670"/>
      <c r="B40" s="671"/>
      <c r="C40" s="671"/>
      <c r="D40" s="671"/>
      <c r="E40" s="671"/>
      <c r="F40" s="671"/>
      <c r="G40" s="671"/>
      <c r="H40" s="672"/>
      <c r="I40" s="40"/>
      <c r="J40" s="39" t="str">
        <f>'Dynamic CP Audit'!A25</f>
        <v>3.5</v>
      </c>
      <c r="K40" s="39" t="str">
        <f>'Dynamic CP Audit'!B25</f>
        <v>Do work instructions include information on the handling of non-conforming material?</v>
      </c>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7"/>
    </row>
    <row r="41" spans="1:61" ht="15" customHeight="1" x14ac:dyDescent="0.2">
      <c r="A41" s="670"/>
      <c r="B41" s="671"/>
      <c r="C41" s="671"/>
      <c r="D41" s="671"/>
      <c r="E41" s="671"/>
      <c r="F41" s="671"/>
      <c r="G41" s="671"/>
      <c r="H41" s="672"/>
      <c r="I41" s="40"/>
      <c r="J41" s="39" t="s">
        <v>384</v>
      </c>
      <c r="K41" s="39" t="s">
        <v>385</v>
      </c>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7"/>
    </row>
    <row r="42" spans="1:61" ht="15" customHeight="1" x14ac:dyDescent="0.2">
      <c r="A42" s="670"/>
      <c r="B42" s="671"/>
      <c r="C42" s="671"/>
      <c r="D42" s="671"/>
      <c r="E42" s="671"/>
      <c r="F42" s="671"/>
      <c r="G42" s="671"/>
      <c r="H42" s="672"/>
      <c r="I42" s="40"/>
      <c r="J42" s="39" t="s">
        <v>386</v>
      </c>
      <c r="K42" s="39" t="s">
        <v>387</v>
      </c>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7"/>
    </row>
    <row r="43" spans="1:61" ht="15" customHeight="1" x14ac:dyDescent="0.2">
      <c r="A43" s="670"/>
      <c r="B43" s="671"/>
      <c r="C43" s="671"/>
      <c r="D43" s="671"/>
      <c r="E43" s="671"/>
      <c r="F43" s="671"/>
      <c r="G43" s="671"/>
      <c r="H43" s="672"/>
      <c r="I43" s="40"/>
      <c r="J43" s="39" t="s">
        <v>388</v>
      </c>
      <c r="K43" s="39" t="s">
        <v>389</v>
      </c>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7"/>
    </row>
    <row r="44" spans="1:61" ht="15" customHeight="1" x14ac:dyDescent="0.2">
      <c r="A44" s="670"/>
      <c r="B44" s="671"/>
      <c r="C44" s="671"/>
      <c r="D44" s="671"/>
      <c r="E44" s="671"/>
      <c r="F44" s="671"/>
      <c r="G44" s="671"/>
      <c r="H44" s="672"/>
      <c r="I44" s="40"/>
      <c r="J44" s="39" t="str">
        <f>'Dynamic CP Audit'!A26</f>
        <v>3.6</v>
      </c>
      <c r="K44" s="39" t="str">
        <f>'Dynamic CP Audit'!B26</f>
        <v>What is the plan to substitute in case of employee absence?</v>
      </c>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7"/>
    </row>
    <row r="45" spans="1:61" ht="15" customHeight="1" x14ac:dyDescent="0.2">
      <c r="A45" s="670"/>
      <c r="B45" s="671"/>
      <c r="C45" s="671"/>
      <c r="D45" s="671"/>
      <c r="E45" s="671"/>
      <c r="F45" s="671"/>
      <c r="G45" s="671"/>
      <c r="H45" s="672"/>
      <c r="I45" s="40"/>
      <c r="J45" s="39" t="s">
        <v>390</v>
      </c>
      <c r="K45" s="39" t="s">
        <v>393</v>
      </c>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7"/>
    </row>
    <row r="46" spans="1:61" ht="15" customHeight="1" x14ac:dyDescent="0.2">
      <c r="A46" s="670"/>
      <c r="B46" s="671"/>
      <c r="C46" s="671"/>
      <c r="D46" s="671"/>
      <c r="E46" s="671"/>
      <c r="F46" s="671"/>
      <c r="G46" s="671"/>
      <c r="H46" s="672"/>
      <c r="I46" s="40"/>
      <c r="J46" s="39" t="s">
        <v>391</v>
      </c>
      <c r="K46" s="39" t="s">
        <v>394</v>
      </c>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7"/>
    </row>
    <row r="47" spans="1:61" ht="15" customHeight="1" x14ac:dyDescent="0.2">
      <c r="A47" s="670"/>
      <c r="B47" s="671"/>
      <c r="C47" s="671"/>
      <c r="D47" s="671"/>
      <c r="E47" s="671"/>
      <c r="F47" s="671"/>
      <c r="G47" s="671"/>
      <c r="H47" s="672"/>
      <c r="I47" s="40"/>
      <c r="J47" s="39" t="s">
        <v>392</v>
      </c>
      <c r="K47" s="39" t="s">
        <v>395</v>
      </c>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7"/>
    </row>
    <row r="48" spans="1:61" ht="15" customHeight="1" x14ac:dyDescent="0.2">
      <c r="A48" s="670"/>
      <c r="B48" s="671"/>
      <c r="C48" s="671"/>
      <c r="D48" s="671"/>
      <c r="E48" s="671"/>
      <c r="F48" s="671"/>
      <c r="G48" s="671"/>
      <c r="H48" s="672"/>
      <c r="I48" s="40"/>
      <c r="J48" s="39" t="str">
        <f>'Dynamic CP Audit'!A27</f>
        <v>3.7</v>
      </c>
      <c r="K48" s="39" t="str">
        <f>'Dynamic CP Audit'!B27</f>
        <v>Are the required gauges available and are they uesd effectively?</v>
      </c>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7"/>
    </row>
    <row r="49" spans="1:61" ht="15" customHeight="1" x14ac:dyDescent="0.2">
      <c r="A49" s="670"/>
      <c r="B49" s="671"/>
      <c r="C49" s="671"/>
      <c r="D49" s="671"/>
      <c r="E49" s="671"/>
      <c r="F49" s="671"/>
      <c r="G49" s="671"/>
      <c r="H49" s="672"/>
      <c r="I49" s="40"/>
      <c r="J49" s="39" t="s">
        <v>396</v>
      </c>
      <c r="K49" s="39" t="s">
        <v>398</v>
      </c>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7"/>
    </row>
    <row r="50" spans="1:61" ht="15" customHeight="1" x14ac:dyDescent="0.2">
      <c r="A50" s="670"/>
      <c r="B50" s="671"/>
      <c r="C50" s="671"/>
      <c r="D50" s="671"/>
      <c r="E50" s="671"/>
      <c r="F50" s="671"/>
      <c r="G50" s="671"/>
      <c r="H50" s="672"/>
      <c r="I50" s="40"/>
      <c r="J50" s="39" t="s">
        <v>397</v>
      </c>
      <c r="K50" s="39" t="s">
        <v>399</v>
      </c>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7"/>
    </row>
    <row r="51" spans="1:61" ht="15" customHeight="1" x14ac:dyDescent="0.2">
      <c r="A51" s="670"/>
      <c r="B51" s="671"/>
      <c r="C51" s="671"/>
      <c r="D51" s="671"/>
      <c r="E51" s="671"/>
      <c r="F51" s="671"/>
      <c r="G51" s="671"/>
      <c r="H51" s="672"/>
      <c r="I51" s="40"/>
      <c r="J51" s="39" t="str">
        <f>'Dynamic CP Audit'!A28</f>
        <v>3.8</v>
      </c>
      <c r="K51" s="39" t="str">
        <f>'Dynamic CP Audit'!B28</f>
        <v>Is gauge integrity being managed?</v>
      </c>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7"/>
    </row>
    <row r="52" spans="1:61" ht="15" customHeight="1" x14ac:dyDescent="0.2">
      <c r="A52" s="670"/>
      <c r="B52" s="671"/>
      <c r="C52" s="671"/>
      <c r="D52" s="671"/>
      <c r="E52" s="671"/>
      <c r="F52" s="671"/>
      <c r="G52" s="671"/>
      <c r="H52" s="672"/>
      <c r="I52" s="40"/>
      <c r="J52" s="39" t="str">
        <f>'Dynamic CP Audit'!A29</f>
        <v>3.9</v>
      </c>
      <c r="K52" s="39" t="str">
        <f>'Dynamic CP Audit'!B29</f>
        <v>Does the manufacturing process  meet the required  capability?</v>
      </c>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7"/>
    </row>
    <row r="53" spans="1:61" ht="15" customHeight="1" x14ac:dyDescent="0.2">
      <c r="A53" s="670"/>
      <c r="B53" s="671"/>
      <c r="C53" s="671"/>
      <c r="D53" s="671"/>
      <c r="E53" s="671"/>
      <c r="F53" s="671"/>
      <c r="G53" s="671"/>
      <c r="H53" s="672"/>
      <c r="I53" s="40"/>
      <c r="J53" s="39" t="s">
        <v>400</v>
      </c>
      <c r="K53" s="39" t="s">
        <v>401</v>
      </c>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7"/>
    </row>
    <row r="54" spans="1:61" ht="15" customHeight="1" x14ac:dyDescent="0.2">
      <c r="A54" s="670"/>
      <c r="B54" s="671"/>
      <c r="C54" s="671"/>
      <c r="D54" s="671"/>
      <c r="E54" s="671"/>
      <c r="F54" s="671"/>
      <c r="G54" s="671"/>
      <c r="H54" s="672"/>
      <c r="I54" s="40"/>
      <c r="J54" s="39" t="s">
        <v>402</v>
      </c>
      <c r="K54" s="39" t="s">
        <v>403</v>
      </c>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7"/>
    </row>
    <row r="55" spans="1:61" ht="15" customHeight="1" x14ac:dyDescent="0.2">
      <c r="A55" s="670"/>
      <c r="B55" s="671"/>
      <c r="C55" s="671"/>
      <c r="D55" s="671"/>
      <c r="E55" s="671"/>
      <c r="F55" s="671"/>
      <c r="G55" s="671"/>
      <c r="H55" s="672"/>
      <c r="I55" s="40"/>
      <c r="J55" s="39" t="str">
        <f>'Dynamic CP Audit'!A30</f>
        <v>3.10</v>
      </c>
      <c r="K55" s="39" t="str">
        <f>'Dynamic CP Audit'!B30</f>
        <v>Does the process control plan call for SPC? Is the data properly recorded and analyzed?</v>
      </c>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7"/>
    </row>
    <row r="56" spans="1:61" ht="15" customHeight="1" x14ac:dyDescent="0.2">
      <c r="A56" s="670"/>
      <c r="B56" s="671"/>
      <c r="C56" s="671"/>
      <c r="D56" s="671"/>
      <c r="E56" s="671"/>
      <c r="F56" s="671"/>
      <c r="G56" s="671"/>
      <c r="H56" s="672"/>
      <c r="I56" s="40"/>
      <c r="J56" s="39" t="s">
        <v>404</v>
      </c>
      <c r="K56" s="39" t="s">
        <v>405</v>
      </c>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7"/>
    </row>
    <row r="57" spans="1:61" ht="15" customHeight="1" x14ac:dyDescent="0.2">
      <c r="A57" s="670"/>
      <c r="B57" s="671"/>
      <c r="C57" s="671"/>
      <c r="D57" s="671"/>
      <c r="E57" s="671"/>
      <c r="F57" s="671"/>
      <c r="G57" s="671"/>
      <c r="H57" s="672"/>
      <c r="I57" s="40"/>
      <c r="J57" s="39" t="str">
        <f>'Dynamic CP Audit'!A31</f>
        <v>3.11</v>
      </c>
      <c r="K57" s="39" t="str">
        <f>'Dynamic CP Audit'!B31</f>
        <v>Is there evidence that all in-process inspection is complete?</v>
      </c>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7"/>
    </row>
    <row r="58" spans="1:61" ht="15" customHeight="1" x14ac:dyDescent="0.2">
      <c r="A58" s="670"/>
      <c r="B58" s="671"/>
      <c r="C58" s="671"/>
      <c r="D58" s="671"/>
      <c r="E58" s="671"/>
      <c r="F58" s="671"/>
      <c r="G58" s="671"/>
      <c r="H58" s="672"/>
      <c r="I58" s="40"/>
      <c r="J58" s="40">
        <v>3.12</v>
      </c>
      <c r="K58" s="39" t="s">
        <v>406</v>
      </c>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7"/>
    </row>
    <row r="59" spans="1:61" ht="15" customHeight="1" x14ac:dyDescent="0.2">
      <c r="A59" s="670"/>
      <c r="B59" s="671"/>
      <c r="C59" s="671"/>
      <c r="D59" s="671"/>
      <c r="E59" s="671"/>
      <c r="F59" s="671"/>
      <c r="G59" s="671"/>
      <c r="H59" s="672"/>
      <c r="I59" s="40"/>
      <c r="J59" s="39" t="str">
        <f>'Dynamic CP Audit'!A33</f>
        <v>3.13</v>
      </c>
      <c r="K59" s="39" t="str">
        <f>'Dynamic CP Audit'!B33</f>
        <v>Are in-process materials managed effectively?</v>
      </c>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7"/>
    </row>
    <row r="60" spans="1:61" ht="15" customHeight="1" x14ac:dyDescent="0.2">
      <c r="A60" s="670"/>
      <c r="B60" s="671"/>
      <c r="C60" s="671"/>
      <c r="D60" s="671"/>
      <c r="E60" s="671"/>
      <c r="F60" s="671"/>
      <c r="G60" s="671"/>
      <c r="H60" s="672"/>
      <c r="I60" s="40"/>
      <c r="J60" s="39" t="s">
        <v>407</v>
      </c>
      <c r="K60" s="39" t="s">
        <v>408</v>
      </c>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7"/>
    </row>
    <row r="61" spans="1:61" ht="15" customHeight="1" x14ac:dyDescent="0.2">
      <c r="A61" s="670"/>
      <c r="B61" s="671"/>
      <c r="C61" s="671"/>
      <c r="D61" s="671"/>
      <c r="E61" s="671"/>
      <c r="F61" s="671"/>
      <c r="G61" s="671"/>
      <c r="H61" s="672"/>
      <c r="I61" s="40"/>
      <c r="J61" s="39" t="s">
        <v>409</v>
      </c>
      <c r="K61" s="39" t="s">
        <v>410</v>
      </c>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7"/>
    </row>
    <row r="62" spans="1:61" ht="15" customHeight="1" x14ac:dyDescent="0.2">
      <c r="A62" s="670"/>
      <c r="B62" s="671"/>
      <c r="C62" s="671"/>
      <c r="D62" s="671"/>
      <c r="E62" s="671"/>
      <c r="F62" s="671"/>
      <c r="G62" s="671"/>
      <c r="H62" s="672"/>
      <c r="I62" s="40"/>
      <c r="J62" s="39" t="str">
        <f>'Dynamic CP Audit'!A34</f>
        <v>3.14</v>
      </c>
      <c r="K62" s="39" t="s">
        <v>413</v>
      </c>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7"/>
    </row>
    <row r="63" spans="1:61" ht="15" customHeight="1" x14ac:dyDescent="0.2">
      <c r="A63" s="670"/>
      <c r="B63" s="671"/>
      <c r="C63" s="671"/>
      <c r="D63" s="671"/>
      <c r="E63" s="671"/>
      <c r="F63" s="671"/>
      <c r="G63" s="671"/>
      <c r="H63" s="672"/>
      <c r="I63" s="76"/>
      <c r="J63" s="39" t="s">
        <v>411</v>
      </c>
      <c r="K63" s="39" t="s">
        <v>412</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75"/>
    </row>
    <row r="64" spans="1:61" ht="15" customHeight="1" x14ac:dyDescent="0.2">
      <c r="A64" s="670"/>
      <c r="B64" s="671"/>
      <c r="C64" s="671"/>
      <c r="D64" s="671"/>
      <c r="E64" s="671"/>
      <c r="F64" s="671"/>
      <c r="G64" s="671"/>
      <c r="H64" s="672"/>
      <c r="I64" s="76"/>
      <c r="J64" s="39" t="s">
        <v>414</v>
      </c>
      <c r="K64" s="39" t="s">
        <v>415</v>
      </c>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75"/>
    </row>
    <row r="65" spans="1:61" ht="15" customHeight="1" x14ac:dyDescent="0.2">
      <c r="A65" s="670"/>
      <c r="B65" s="671"/>
      <c r="C65" s="671"/>
      <c r="D65" s="671"/>
      <c r="E65" s="671"/>
      <c r="F65" s="671"/>
      <c r="G65" s="671"/>
      <c r="H65" s="672"/>
      <c r="I65" s="76"/>
      <c r="J65" s="39" t="str">
        <f>'Dynamic CP Audit'!A35</f>
        <v>3.15</v>
      </c>
      <c r="K65" s="39" t="str">
        <f>'Dynamic CP Audit'!B35</f>
        <v>Are special operations utilized? Are they properly controlled?</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75"/>
    </row>
    <row r="66" spans="1:61" ht="15" customHeight="1" x14ac:dyDescent="0.2">
      <c r="A66" s="670"/>
      <c r="B66" s="671"/>
      <c r="C66" s="671"/>
      <c r="D66" s="671"/>
      <c r="E66" s="671"/>
      <c r="F66" s="671"/>
      <c r="G66" s="671"/>
      <c r="H66" s="672"/>
      <c r="I66" s="76"/>
      <c r="J66" s="39" t="s">
        <v>416</v>
      </c>
      <c r="K66" s="39" t="s">
        <v>417</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75"/>
    </row>
    <row r="67" spans="1:61" ht="15" customHeight="1" x14ac:dyDescent="0.2">
      <c r="A67" s="673"/>
      <c r="B67" s="674"/>
      <c r="C67" s="674"/>
      <c r="D67" s="674"/>
      <c r="E67" s="674"/>
      <c r="F67" s="674"/>
      <c r="G67" s="674"/>
      <c r="H67" s="675"/>
      <c r="I67" s="64"/>
      <c r="J67" s="39" t="str">
        <f>'Dynamic CP Audit'!A36</f>
        <v>3.16</v>
      </c>
      <c r="K67" s="39" t="str">
        <f>'Dynamic CP Audit'!B36</f>
        <v>Are all areas maintained to enhance productivity and quality?</v>
      </c>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3"/>
    </row>
    <row r="68" spans="1:61" ht="15" customHeight="1" x14ac:dyDescent="0.2">
      <c r="A68" s="686" t="str">
        <f>'Dynamic CP Audit'!A37:L37</f>
        <v>4. Final Inspection / Shipping</v>
      </c>
      <c r="B68" s="682"/>
      <c r="C68" s="682"/>
      <c r="D68" s="682"/>
      <c r="E68" s="682"/>
      <c r="F68" s="682"/>
      <c r="G68" s="682"/>
      <c r="H68" s="683"/>
      <c r="I68" s="65"/>
      <c r="J68" s="44" t="str">
        <f>'Dynamic CP Audit'!A38</f>
        <v>4.1</v>
      </c>
      <c r="K68" s="44" t="str">
        <f>'Dynamic CP Audit'!B38</f>
        <v xml:space="preserve">Are final inspection activities listed on the control plan?  </v>
      </c>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6"/>
    </row>
    <row r="69" spans="1:61" ht="15" customHeight="1" x14ac:dyDescent="0.2">
      <c r="A69" s="670"/>
      <c r="B69" s="671"/>
      <c r="C69" s="671"/>
      <c r="D69" s="671"/>
      <c r="E69" s="671"/>
      <c r="F69" s="671"/>
      <c r="G69" s="671"/>
      <c r="H69" s="672"/>
      <c r="I69" s="181"/>
      <c r="J69" s="58" t="s">
        <v>418</v>
      </c>
      <c r="K69" s="58" t="s">
        <v>419</v>
      </c>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59"/>
    </row>
    <row r="70" spans="1:61" ht="15" customHeight="1" x14ac:dyDescent="0.2">
      <c r="A70" s="670"/>
      <c r="B70" s="671"/>
      <c r="C70" s="671"/>
      <c r="D70" s="671"/>
      <c r="E70" s="671"/>
      <c r="F70" s="671"/>
      <c r="G70" s="671"/>
      <c r="H70" s="672"/>
      <c r="I70" s="41"/>
      <c r="J70" s="38" t="str">
        <f>'Dynamic CP Audit'!A39</f>
        <v>4.2</v>
      </c>
      <c r="K70" s="38" t="str">
        <f>'Dynamic CP Audit'!B39</f>
        <v xml:space="preserve">How is conformance to requirements verified at final inspection? </v>
      </c>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7"/>
    </row>
    <row r="71" spans="1:61" ht="15" customHeight="1" x14ac:dyDescent="0.2">
      <c r="A71" s="670"/>
      <c r="B71" s="671"/>
      <c r="C71" s="671"/>
      <c r="D71" s="671"/>
      <c r="E71" s="671"/>
      <c r="F71" s="671"/>
      <c r="G71" s="671"/>
      <c r="H71" s="672"/>
      <c r="I71" s="182"/>
      <c r="J71" s="183" t="s">
        <v>420</v>
      </c>
      <c r="K71" s="183" t="s">
        <v>421</v>
      </c>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75"/>
    </row>
    <row r="72" spans="1:61" ht="15" customHeight="1" x14ac:dyDescent="0.2">
      <c r="A72" s="670"/>
      <c r="B72" s="671"/>
      <c r="C72" s="671"/>
      <c r="D72" s="671"/>
      <c r="E72" s="671"/>
      <c r="F72" s="671"/>
      <c r="G72" s="671"/>
      <c r="H72" s="672"/>
      <c r="I72" s="182"/>
      <c r="J72" s="183" t="s">
        <v>6</v>
      </c>
      <c r="K72" s="183" t="s">
        <v>423</v>
      </c>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75"/>
    </row>
    <row r="73" spans="1:61" ht="15" customHeight="1" x14ac:dyDescent="0.2">
      <c r="A73" s="673"/>
      <c r="B73" s="674"/>
      <c r="C73" s="674"/>
      <c r="D73" s="674"/>
      <c r="E73" s="674"/>
      <c r="F73" s="674"/>
      <c r="G73" s="674"/>
      <c r="H73" s="675"/>
      <c r="I73" s="66"/>
      <c r="J73" s="67" t="s">
        <v>422</v>
      </c>
      <c r="K73" s="67" t="str">
        <f>'Dynamic CP Audit'!B40</f>
        <v>Does the part audited comply with D-13 requirements?</v>
      </c>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3"/>
    </row>
    <row r="74" spans="1:61" ht="15" customHeight="1" x14ac:dyDescent="0.2">
      <c r="A74" s="193"/>
      <c r="B74" s="193"/>
      <c r="C74" s="193"/>
      <c r="D74" s="193"/>
      <c r="E74" s="193"/>
      <c r="F74" s="193"/>
      <c r="G74" s="193"/>
      <c r="H74" s="193"/>
      <c r="I74" s="193"/>
      <c r="J74" s="68"/>
      <c r="K74" s="68"/>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row>
    <row r="75" spans="1:61" ht="15" customHeight="1" x14ac:dyDescent="0.2">
      <c r="A75" s="56"/>
      <c r="B75" s="56"/>
      <c r="C75" s="56"/>
      <c r="D75" s="56"/>
      <c r="E75" s="56"/>
      <c r="F75" s="56"/>
      <c r="G75" s="56"/>
      <c r="H75" s="56"/>
      <c r="I75" s="193"/>
      <c r="J75" s="68"/>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row>
    <row r="76" spans="1:61" ht="15" customHeight="1" x14ac:dyDescent="0.2">
      <c r="A76" s="56"/>
      <c r="B76" s="56"/>
      <c r="C76" s="56"/>
      <c r="D76" s="56"/>
      <c r="E76" s="56"/>
      <c r="F76" s="56"/>
      <c r="G76" s="56"/>
      <c r="H76" s="56"/>
      <c r="I76" s="193"/>
      <c r="J76" s="68"/>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row>
    <row r="77" spans="1:61" ht="15" customHeight="1" x14ac:dyDescent="0.2">
      <c r="A77" s="56"/>
      <c r="B77" s="56"/>
      <c r="C77" s="56"/>
      <c r="D77" s="56"/>
      <c r="E77" s="56"/>
      <c r="F77" s="56"/>
      <c r="G77" s="56"/>
      <c r="H77" s="56"/>
      <c r="I77" s="193"/>
      <c r="J77" s="68"/>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row>
    <row r="78" spans="1:61" ht="15" customHeight="1" x14ac:dyDescent="0.2">
      <c r="A78" s="671"/>
      <c r="B78" s="671"/>
      <c r="C78" s="671"/>
      <c r="D78" s="671"/>
      <c r="E78" s="671"/>
      <c r="F78" s="671"/>
      <c r="G78" s="671"/>
      <c r="H78" s="671"/>
      <c r="I78" s="193"/>
      <c r="J78" s="68"/>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row>
    <row r="79" spans="1:61" ht="15" customHeight="1" x14ac:dyDescent="0.2">
      <c r="A79" s="671"/>
      <c r="B79" s="671"/>
      <c r="C79" s="671"/>
      <c r="D79" s="671"/>
      <c r="E79" s="671"/>
      <c r="F79" s="671"/>
      <c r="G79" s="671"/>
      <c r="H79" s="671"/>
      <c r="I79" s="193"/>
      <c r="J79" s="189"/>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row>
    <row r="80" spans="1:61" ht="15" customHeight="1" x14ac:dyDescent="0.2">
      <c r="A80" s="671"/>
      <c r="B80" s="671"/>
      <c r="C80" s="671"/>
      <c r="D80" s="671"/>
      <c r="E80" s="671"/>
      <c r="F80" s="671"/>
      <c r="G80" s="671"/>
      <c r="H80" s="671"/>
      <c r="I80" s="193"/>
      <c r="J80" s="189"/>
      <c r="K80" s="5"/>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row>
    <row r="81" spans="1:61" ht="15" customHeight="1" x14ac:dyDescent="0.2">
      <c r="A81" s="671"/>
      <c r="B81" s="671"/>
      <c r="C81" s="671"/>
      <c r="D81" s="671"/>
      <c r="E81" s="671"/>
      <c r="F81" s="671"/>
      <c r="G81" s="671"/>
      <c r="H81" s="671"/>
      <c r="I81" s="193"/>
      <c r="J81" s="189"/>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row>
    <row r="82" spans="1:61" ht="15" customHeight="1" x14ac:dyDescent="0.2">
      <c r="A82" s="671"/>
      <c r="B82" s="671"/>
      <c r="C82" s="671"/>
      <c r="D82" s="671"/>
      <c r="E82" s="671"/>
      <c r="F82" s="671"/>
      <c r="G82" s="671"/>
      <c r="H82" s="671"/>
      <c r="I82" s="193"/>
      <c r="J82" s="189"/>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row>
    <row r="83" spans="1:61" ht="15" customHeight="1" x14ac:dyDescent="0.2">
      <c r="A83" s="671"/>
      <c r="B83" s="671"/>
      <c r="C83" s="671"/>
      <c r="D83" s="671"/>
      <c r="E83" s="671"/>
      <c r="F83" s="671"/>
      <c r="G83" s="671"/>
      <c r="H83" s="671"/>
      <c r="I83" s="193"/>
      <c r="J83" s="189"/>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row>
    <row r="84" spans="1:61" ht="15" customHeight="1" x14ac:dyDescent="0.2">
      <c r="A84" s="671"/>
      <c r="B84" s="671"/>
      <c r="C84" s="671"/>
      <c r="D84" s="671"/>
      <c r="E84" s="671"/>
      <c r="F84" s="671"/>
      <c r="G84" s="671"/>
      <c r="H84" s="671"/>
      <c r="I84" s="193"/>
      <c r="J84" s="189"/>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row>
    <row r="85" spans="1:61" ht="15" customHeight="1" x14ac:dyDescent="0.2">
      <c r="A85" s="671"/>
      <c r="B85" s="671"/>
      <c r="C85" s="671"/>
      <c r="D85" s="671"/>
      <c r="E85" s="671"/>
      <c r="F85" s="671"/>
      <c r="G85" s="671"/>
      <c r="H85" s="671"/>
      <c r="I85" s="193"/>
      <c r="J85" s="189"/>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row>
    <row r="86" spans="1:61" ht="15" customHeight="1" x14ac:dyDescent="0.2">
      <c r="A86" s="671"/>
      <c r="B86" s="671"/>
      <c r="C86" s="671"/>
      <c r="D86" s="671"/>
      <c r="E86" s="671"/>
      <c r="F86" s="671"/>
      <c r="G86" s="671"/>
      <c r="H86" s="671"/>
      <c r="I86" s="193"/>
      <c r="J86" s="68"/>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row>
    <row r="87" spans="1:61" ht="15" customHeight="1" x14ac:dyDescent="0.2">
      <c r="A87" s="671"/>
      <c r="B87" s="671"/>
      <c r="C87" s="671"/>
      <c r="D87" s="671"/>
      <c r="E87" s="671"/>
      <c r="F87" s="671"/>
      <c r="G87" s="671"/>
      <c r="H87" s="671"/>
      <c r="I87" s="193"/>
      <c r="J87" s="68"/>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row>
    <row r="88" spans="1:61" ht="15" customHeight="1" x14ac:dyDescent="0.2">
      <c r="A88" s="671"/>
      <c r="B88" s="671"/>
      <c r="C88" s="671"/>
      <c r="D88" s="671"/>
      <c r="E88" s="671"/>
      <c r="F88" s="671"/>
      <c r="G88" s="671"/>
      <c r="H88" s="671"/>
      <c r="I88" s="193"/>
      <c r="J88" s="189"/>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row>
    <row r="89" spans="1:61" ht="15" customHeight="1" x14ac:dyDescent="0.2">
      <c r="A89" s="671"/>
      <c r="B89" s="671"/>
      <c r="C89" s="671"/>
      <c r="D89" s="671"/>
      <c r="E89" s="671"/>
      <c r="F89" s="671"/>
      <c r="G89" s="671"/>
      <c r="H89" s="671"/>
      <c r="I89" s="193"/>
      <c r="J89" s="68"/>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row>
    <row r="90" spans="1:61" ht="25.5" customHeight="1" x14ac:dyDescent="0.2">
      <c r="A90" s="671"/>
      <c r="B90" s="671"/>
      <c r="C90" s="671"/>
      <c r="D90" s="671"/>
      <c r="E90" s="671"/>
      <c r="F90" s="671"/>
      <c r="G90" s="671"/>
      <c r="H90" s="671"/>
      <c r="I90" s="193"/>
      <c r="J90" s="189"/>
      <c r="K90" s="671"/>
      <c r="L90" s="671"/>
      <c r="M90" s="671"/>
      <c r="N90" s="671"/>
      <c r="O90" s="671"/>
      <c r="P90" s="671"/>
      <c r="Q90" s="671"/>
      <c r="R90" s="671"/>
      <c r="S90" s="671"/>
      <c r="T90" s="671"/>
      <c r="U90" s="671"/>
      <c r="V90" s="671"/>
      <c r="W90" s="671"/>
      <c r="X90" s="671"/>
      <c r="Y90" s="671"/>
      <c r="Z90" s="671"/>
      <c r="AA90" s="671"/>
      <c r="AB90" s="671"/>
      <c r="AC90" s="671"/>
      <c r="AD90" s="671"/>
      <c r="AE90" s="671"/>
      <c r="AF90" s="671"/>
      <c r="AG90" s="671"/>
      <c r="AH90" s="671"/>
      <c r="AI90" s="671"/>
      <c r="AJ90" s="671"/>
      <c r="AK90" s="671"/>
      <c r="AL90" s="671"/>
      <c r="AM90" s="671"/>
      <c r="AN90" s="671"/>
      <c r="AO90" s="671"/>
      <c r="AP90" s="671"/>
      <c r="AQ90" s="671"/>
      <c r="AR90" s="671"/>
      <c r="AS90" s="671"/>
      <c r="AT90" s="671"/>
      <c r="AU90" s="671"/>
      <c r="AV90" s="671"/>
      <c r="AW90" s="671"/>
      <c r="AX90" s="671"/>
      <c r="AY90" s="671"/>
      <c r="AZ90" s="671"/>
      <c r="BA90" s="671"/>
      <c r="BB90" s="671"/>
      <c r="BC90" s="671"/>
      <c r="BD90" s="671"/>
      <c r="BE90" s="671"/>
      <c r="BF90" s="671"/>
      <c r="BG90" s="671"/>
      <c r="BH90" s="671"/>
      <c r="BI90" s="671"/>
    </row>
    <row r="91" spans="1:61" ht="15" customHeight="1" x14ac:dyDescent="0.2">
      <c r="A91" s="671"/>
      <c r="B91" s="671"/>
      <c r="C91" s="671"/>
      <c r="D91" s="671"/>
      <c r="E91" s="671"/>
      <c r="F91" s="671"/>
      <c r="G91" s="671"/>
      <c r="H91" s="671"/>
      <c r="I91" s="193"/>
      <c r="J91" s="189"/>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row>
    <row r="92" spans="1:61" ht="15" customHeight="1" x14ac:dyDescent="0.2">
      <c r="A92" s="671"/>
      <c r="B92" s="671"/>
      <c r="C92" s="671"/>
      <c r="D92" s="671"/>
      <c r="E92" s="671"/>
      <c r="F92" s="671"/>
      <c r="G92" s="671"/>
      <c r="H92" s="671"/>
      <c r="I92" s="193"/>
      <c r="J92" s="189"/>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row>
    <row r="93" spans="1:61" ht="15" customHeight="1" x14ac:dyDescent="0.2">
      <c r="A93" s="671"/>
      <c r="B93" s="671"/>
      <c r="C93" s="671"/>
      <c r="D93" s="671"/>
      <c r="E93" s="671"/>
      <c r="F93" s="671"/>
      <c r="G93" s="671"/>
      <c r="H93" s="671"/>
      <c r="I93" s="193"/>
      <c r="J93" s="68"/>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row>
    <row r="94" spans="1:61" ht="15" customHeight="1" x14ac:dyDescent="0.2">
      <c r="A94" s="671"/>
      <c r="B94" s="671"/>
      <c r="C94" s="671"/>
      <c r="D94" s="671"/>
      <c r="E94" s="671"/>
      <c r="F94" s="671"/>
      <c r="G94" s="671"/>
      <c r="H94" s="671"/>
      <c r="I94" s="193"/>
      <c r="J94" s="68"/>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row>
    <row r="95" spans="1:61" ht="15" customHeight="1" x14ac:dyDescent="0.2">
      <c r="A95" s="671"/>
      <c r="B95" s="671"/>
      <c r="C95" s="671"/>
      <c r="D95" s="671"/>
      <c r="E95" s="671"/>
      <c r="F95" s="671"/>
      <c r="G95" s="671"/>
      <c r="H95" s="671"/>
      <c r="I95" s="193"/>
      <c r="J95" s="189"/>
      <c r="K95" s="69"/>
      <c r="L95" s="69"/>
      <c r="M95" s="69"/>
      <c r="N95" s="69"/>
      <c r="O95" s="69"/>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row>
    <row r="96" spans="1:61" ht="15" customHeight="1" x14ac:dyDescent="0.2">
      <c r="A96" s="671"/>
      <c r="B96" s="671"/>
      <c r="C96" s="671"/>
      <c r="D96" s="671"/>
      <c r="E96" s="671"/>
      <c r="F96" s="671"/>
      <c r="G96" s="671"/>
      <c r="H96" s="671"/>
      <c r="I96" s="70"/>
      <c r="J96" s="68"/>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row>
    <row r="97" spans="1:61" ht="15" customHeight="1" x14ac:dyDescent="0.2">
      <c r="A97" s="671"/>
      <c r="B97" s="671"/>
      <c r="C97" s="671"/>
      <c r="D97" s="671"/>
      <c r="E97" s="671"/>
      <c r="F97" s="671"/>
      <c r="G97" s="671"/>
      <c r="H97" s="671"/>
      <c r="I97" s="70"/>
      <c r="J97" s="189"/>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row>
    <row r="98" spans="1:61" ht="15" customHeight="1" x14ac:dyDescent="0.2">
      <c r="A98" s="671"/>
      <c r="B98" s="671"/>
      <c r="C98" s="671"/>
      <c r="D98" s="671"/>
      <c r="E98" s="671"/>
      <c r="F98" s="671"/>
      <c r="G98" s="671"/>
      <c r="H98" s="671"/>
      <c r="I98" s="70"/>
      <c r="J98" s="189"/>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row>
    <row r="99" spans="1:61" ht="15" customHeight="1" x14ac:dyDescent="0.2">
      <c r="A99" s="671"/>
      <c r="B99" s="671"/>
      <c r="C99" s="671"/>
      <c r="D99" s="671"/>
      <c r="E99" s="671"/>
      <c r="F99" s="671"/>
      <c r="G99" s="671"/>
      <c r="H99" s="671"/>
      <c r="I99" s="70"/>
      <c r="J99" s="189"/>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row>
    <row r="100" spans="1:6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row>
    <row r="101" spans="1:6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row>
    <row r="102" spans="1:6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row>
    <row r="103" spans="1:6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row>
    <row r="104" spans="1:6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row>
    <row r="105" spans="1:6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row>
    <row r="106" spans="1:6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row>
  </sheetData>
  <sheetProtection formatCells="0"/>
  <mergeCells count="12">
    <mergeCell ref="A17:H26"/>
    <mergeCell ref="A96:H99"/>
    <mergeCell ref="A1:E1"/>
    <mergeCell ref="F1:BI1"/>
    <mergeCell ref="K90:BI90"/>
    <mergeCell ref="A2:H2"/>
    <mergeCell ref="A3:H16"/>
    <mergeCell ref="A78:H88"/>
    <mergeCell ref="A89:H95"/>
    <mergeCell ref="I2:BI2"/>
    <mergeCell ref="A27:H67"/>
    <mergeCell ref="A68:H73"/>
  </mergeCells>
  <printOptions horizontalCentered="1"/>
  <pageMargins left="0.25" right="0.25" top="0.75" bottom="0.75" header="0.3" footer="0.3"/>
  <pageSetup scale="43" orientation="landscape" r:id="rId1"/>
  <headerFooter>
    <oddFooter>&amp;LISO-006-FO&amp;CRev: D
&amp;"Arial,Italic"Copies must be verified for current revision.&amp;RDate: 03/24/2020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AC42"/>
  <sheetViews>
    <sheetView tabSelected="1" topLeftCell="A10" zoomScale="60" zoomScaleNormal="60" zoomScalePageLayoutView="60" workbookViewId="0">
      <selection activeCell="G8" sqref="G8"/>
    </sheetView>
  </sheetViews>
  <sheetFormatPr defaultRowHeight="20.25" x14ac:dyDescent="0.3"/>
  <cols>
    <col min="1" max="1" width="5.85546875" style="203" customWidth="1"/>
    <col min="2" max="2" width="40.5703125" style="335" customWidth="1"/>
    <col min="3" max="3" width="42.5703125" style="203" hidden="1" customWidth="1"/>
    <col min="4" max="4" width="6.5703125" style="342" hidden="1" customWidth="1"/>
    <col min="5" max="5" width="74.5703125" style="335" customWidth="1"/>
    <col min="6" max="6" width="23.28515625" style="323" customWidth="1"/>
    <col min="7" max="7" width="86" style="338" customWidth="1"/>
    <col min="8" max="12" width="4.140625" style="339" customWidth="1"/>
    <col min="13" max="13" width="9.140625" style="203" customWidth="1"/>
    <col min="14" max="16" width="9.140625" style="203" hidden="1" customWidth="1"/>
    <col min="17" max="17" width="9.85546875" style="203" hidden="1" customWidth="1"/>
    <col min="18" max="18" width="9" style="203" hidden="1" customWidth="1"/>
    <col min="19" max="19" width="9.28515625" style="203" hidden="1" customWidth="1"/>
    <col min="20" max="23" width="6.7109375" style="203" hidden="1" customWidth="1"/>
    <col min="24" max="24" width="8.5703125" style="203" hidden="1" customWidth="1"/>
    <col min="25" max="26" width="9.140625" style="203" hidden="1" customWidth="1"/>
    <col min="27" max="27" width="9.28515625" style="203" hidden="1" customWidth="1"/>
    <col min="28" max="29" width="9.140625" style="203" hidden="1" customWidth="1"/>
    <col min="30" max="30" width="9.140625" style="203" customWidth="1"/>
    <col min="31" max="16384" width="9.140625" style="203"/>
  </cols>
  <sheetData>
    <row r="1" spans="1:29" ht="28.5" customHeight="1" x14ac:dyDescent="0.35">
      <c r="A1" s="716"/>
      <c r="B1" s="716"/>
      <c r="C1" s="267"/>
      <c r="D1" s="268"/>
      <c r="E1" s="702" t="str">
        <f>Cover!B2&amp;"   "&amp;Cover!B3</f>
        <v>DCPA Audit   (Dynamic Control Plan Audit)</v>
      </c>
      <c r="F1" s="269" t="s">
        <v>26</v>
      </c>
      <c r="G1" s="270" t="str">
        <f>IF(Cover!C10="","",Cover!C10)</f>
        <v/>
      </c>
      <c r="H1" s="707" t="s">
        <v>96</v>
      </c>
      <c r="I1" s="708"/>
      <c r="J1" s="708"/>
      <c r="K1" s="709"/>
      <c r="L1" s="271">
        <f>COUNTIF(R8:R40,"Y")</f>
        <v>30</v>
      </c>
      <c r="N1" s="272"/>
    </row>
    <row r="2" spans="1:29" ht="28.5" customHeight="1" thickBot="1" x14ac:dyDescent="0.25">
      <c r="A2" s="716"/>
      <c r="B2" s="716"/>
      <c r="C2" s="273" t="s">
        <v>213</v>
      </c>
      <c r="D2" s="274" t="s">
        <v>85</v>
      </c>
      <c r="E2" s="703"/>
      <c r="F2" s="269" t="s">
        <v>85</v>
      </c>
      <c r="G2" s="270" t="str">
        <f>IF(Cover!C13="","",Cover!C13)</f>
        <v/>
      </c>
      <c r="H2" s="710" t="s">
        <v>95</v>
      </c>
      <c r="I2" s="711"/>
      <c r="J2" s="711"/>
      <c r="K2" s="711"/>
      <c r="L2" s="275">
        <f>SUM(H4:L4)</f>
        <v>0</v>
      </c>
      <c r="O2" s="203" t="s">
        <v>102</v>
      </c>
      <c r="P2" s="203">
        <f>L2+L1</f>
        <v>30</v>
      </c>
    </row>
    <row r="3" spans="1:29" ht="28.5" customHeight="1" x14ac:dyDescent="0.2">
      <c r="A3" s="717"/>
      <c r="B3" s="717"/>
      <c r="C3" s="276"/>
      <c r="D3" s="274" t="s">
        <v>68</v>
      </c>
      <c r="E3" s="703"/>
      <c r="F3" s="269" t="s">
        <v>68</v>
      </c>
      <c r="G3" s="79" t="str">
        <f>IF(Cover!H5="","",Cover!H5)</f>
        <v/>
      </c>
      <c r="H3" s="718" t="s">
        <v>94</v>
      </c>
      <c r="I3" s="719"/>
      <c r="J3" s="719"/>
      <c r="K3" s="719"/>
      <c r="L3" s="720"/>
    </row>
    <row r="4" spans="1:29" ht="28.5" customHeight="1" thickBot="1" x14ac:dyDescent="0.25">
      <c r="A4" s="716"/>
      <c r="B4" s="716"/>
      <c r="C4" s="273"/>
      <c r="D4" s="274" t="s">
        <v>27</v>
      </c>
      <c r="E4" s="703"/>
      <c r="F4" s="269" t="s">
        <v>27</v>
      </c>
      <c r="G4" s="277" t="str">
        <f>IF(Cover!C5="","",Cover!C5)</f>
        <v/>
      </c>
      <c r="H4" s="278">
        <f>COUNTIF(H8:H40,"X")</f>
        <v>0</v>
      </c>
      <c r="I4" s="279">
        <f>COUNTIF(I8:I40,"X")</f>
        <v>0</v>
      </c>
      <c r="J4" s="279">
        <f>COUNTIF(J8:J40,"X")</f>
        <v>0</v>
      </c>
      <c r="K4" s="279">
        <f>COUNTIF(K8:K40,"X")</f>
        <v>0</v>
      </c>
      <c r="L4" s="279">
        <f>COUNTIF(L8:L40,"X")</f>
        <v>0</v>
      </c>
    </row>
    <row r="5" spans="1:29" ht="28.5" customHeight="1" x14ac:dyDescent="0.2">
      <c r="A5" s="716"/>
      <c r="B5" s="716"/>
      <c r="C5" s="273"/>
      <c r="D5" s="280"/>
      <c r="E5" s="704"/>
      <c r="F5" s="281" t="s">
        <v>163</v>
      </c>
      <c r="G5" s="388"/>
      <c r="H5" s="698" t="s">
        <v>25</v>
      </c>
      <c r="I5" s="699"/>
      <c r="J5" s="699"/>
      <c r="K5" s="699"/>
      <c r="L5" s="699"/>
      <c r="P5" s="696" t="s">
        <v>97</v>
      </c>
      <c r="Q5" s="696"/>
      <c r="R5" s="696"/>
      <c r="S5" s="696"/>
      <c r="T5" s="696"/>
      <c r="U5" s="696"/>
      <c r="V5" s="696"/>
      <c r="W5" s="696"/>
      <c r="X5" s="697"/>
      <c r="Y5" s="282" t="s">
        <v>101</v>
      </c>
    </row>
    <row r="6" spans="1:29" ht="60.75" customHeight="1" thickBot="1" x14ac:dyDescent="0.25">
      <c r="A6" s="283" t="s">
        <v>93</v>
      </c>
      <c r="B6" s="284" t="s">
        <v>28</v>
      </c>
      <c r="C6" s="285" t="s">
        <v>17</v>
      </c>
      <c r="D6" s="283" t="s">
        <v>40</v>
      </c>
      <c r="E6" s="705" t="s">
        <v>172</v>
      </c>
      <c r="F6" s="706"/>
      <c r="G6" s="286" t="s">
        <v>24</v>
      </c>
      <c r="H6" s="287">
        <v>0</v>
      </c>
      <c r="I6" s="287">
        <v>4</v>
      </c>
      <c r="J6" s="287">
        <v>6</v>
      </c>
      <c r="K6" s="287">
        <v>8</v>
      </c>
      <c r="L6" s="287">
        <v>10</v>
      </c>
      <c r="U6" s="700" t="s">
        <v>99</v>
      </c>
      <c r="V6" s="700"/>
      <c r="W6" s="700"/>
      <c r="X6" s="288">
        <f>COUNTIF(X8:X41,1)</f>
        <v>0</v>
      </c>
      <c r="Y6" s="289">
        <f>IF(X6=0,0,1)</f>
        <v>0</v>
      </c>
    </row>
    <row r="7" spans="1:29" ht="45.75" customHeight="1" x14ac:dyDescent="0.2">
      <c r="A7" s="712" t="s">
        <v>290</v>
      </c>
      <c r="B7" s="713"/>
      <c r="C7" s="714"/>
      <c r="D7" s="714"/>
      <c r="E7" s="714"/>
      <c r="F7" s="714"/>
      <c r="G7" s="714"/>
      <c r="H7" s="714"/>
      <c r="I7" s="714"/>
      <c r="J7" s="714"/>
      <c r="K7" s="714"/>
      <c r="L7" s="715"/>
      <c r="O7" s="290" t="s">
        <v>100</v>
      </c>
      <c r="P7" s="291" t="s">
        <v>28</v>
      </c>
      <c r="Q7" s="292" t="s">
        <v>25</v>
      </c>
      <c r="R7" s="293" t="s">
        <v>92</v>
      </c>
      <c r="S7" s="294">
        <f>$H$6</f>
        <v>0</v>
      </c>
      <c r="T7" s="294">
        <f>$I$6</f>
        <v>4</v>
      </c>
      <c r="U7" s="294">
        <f>$J$6</f>
        <v>6</v>
      </c>
      <c r="V7" s="294">
        <f>$K$6</f>
        <v>8</v>
      </c>
      <c r="W7" s="294">
        <f>$L$6</f>
        <v>10</v>
      </c>
      <c r="X7" s="292" t="s">
        <v>103</v>
      </c>
      <c r="AC7" s="203">
        <v>6</v>
      </c>
    </row>
    <row r="8" spans="1:29" ht="213.75" customHeight="1" x14ac:dyDescent="0.2">
      <c r="A8" s="295" t="s">
        <v>33</v>
      </c>
      <c r="B8" s="296" t="s">
        <v>185</v>
      </c>
      <c r="C8" s="297" t="s">
        <v>153</v>
      </c>
      <c r="D8" s="298" t="s">
        <v>33</v>
      </c>
      <c r="E8" s="701" t="s">
        <v>448</v>
      </c>
      <c r="F8" s="701"/>
      <c r="G8" s="80"/>
      <c r="H8" s="81"/>
      <c r="I8" s="81"/>
      <c r="J8" s="81"/>
      <c r="K8" s="81"/>
      <c r="L8" s="82"/>
      <c r="O8" s="299"/>
      <c r="P8" s="300" t="str">
        <f>A8</f>
        <v>1.1</v>
      </c>
      <c r="Q8" s="301" t="str">
        <f>IF(R8="y","",MIN(S8:W8))</f>
        <v/>
      </c>
      <c r="R8" s="301" t="str">
        <f>IF(COUNT(S8:W8)=0,"Y","")</f>
        <v>Y</v>
      </c>
      <c r="S8" s="301" t="str">
        <f>IF(H8="x",$H$6,"")</f>
        <v/>
      </c>
      <c r="T8" s="301" t="str">
        <f>IF(I8="x",$I$6,"")</f>
        <v/>
      </c>
      <c r="U8" s="301" t="str">
        <f>IF(J8="x",$J$6,"")</f>
        <v/>
      </c>
      <c r="V8" s="301" t="str">
        <f>IF(K8="x",$K$6,"")</f>
        <v/>
      </c>
      <c r="W8" s="302" t="str">
        <f>IF(L8="x",$L$6,"")</f>
        <v/>
      </c>
      <c r="X8" s="303">
        <f>IF(COUNTA(H8:L8)=0,0,IF(COUNTA(H8:L8)&lt;&gt;1,1,IF(ISERROR(HLOOKUP("X",H8:L8,1,0)),1,0)))</f>
        <v>0</v>
      </c>
      <c r="Y8" s="304"/>
      <c r="Z8" s="305" t="b">
        <f>ISERROR(HLOOKUP("x",H8:L8,1,0))</f>
        <v>1</v>
      </c>
      <c r="AA8" s="306" t="e">
        <f>HLOOKUP("x",H8:L8,1,0)</f>
        <v>#N/A</v>
      </c>
      <c r="AC8" s="203">
        <f>MAX(S8:W8)</f>
        <v>0</v>
      </c>
    </row>
    <row r="9" spans="1:29" ht="390" customHeight="1" x14ac:dyDescent="0.2">
      <c r="A9" s="307" t="s">
        <v>34</v>
      </c>
      <c r="B9" s="308" t="s">
        <v>171</v>
      </c>
      <c r="C9" s="309"/>
      <c r="D9" s="298"/>
      <c r="E9" s="689" t="s">
        <v>449</v>
      </c>
      <c r="F9" s="690"/>
      <c r="G9" s="80"/>
      <c r="H9" s="81"/>
      <c r="I9" s="81"/>
      <c r="J9" s="81"/>
      <c r="K9" s="81"/>
      <c r="L9" s="82"/>
      <c r="O9" s="299"/>
      <c r="P9" s="300" t="str">
        <f t="shared" ref="P9:P11" si="0">A9</f>
        <v>1.2</v>
      </c>
      <c r="Q9" s="301" t="str">
        <f t="shared" ref="Q9:Q11" si="1">IF(R9="y","",MIN(S9:W9))</f>
        <v/>
      </c>
      <c r="R9" s="301" t="str">
        <f t="shared" ref="R9:R11" si="2">IF(COUNT(S9:W9)=0,"Y","")</f>
        <v>Y</v>
      </c>
      <c r="S9" s="301" t="str">
        <f t="shared" ref="S9:S11" si="3">IF(H9="x",$H$6,"")</f>
        <v/>
      </c>
      <c r="T9" s="301" t="str">
        <f t="shared" ref="T9:T11" si="4">IF(I9="x",$I$6,"")</f>
        <v/>
      </c>
      <c r="U9" s="301" t="str">
        <f t="shared" ref="U9:U11" si="5">IF(J9="x",$J$6,"")</f>
        <v/>
      </c>
      <c r="V9" s="301" t="str">
        <f t="shared" ref="V9:V11" si="6">IF(K9="x",$K$6,"")</f>
        <v/>
      </c>
      <c r="W9" s="302" t="str">
        <f t="shared" ref="W9:W11" si="7">IF(L9="x",$L$6,"")</f>
        <v/>
      </c>
      <c r="X9" s="303">
        <f t="shared" ref="X9:X11" si="8">IF(COUNTA(H9:L9)=0,0,IF(COUNTA(H9:L9)&lt;&gt;1,1,IF(ISERROR(HLOOKUP("X",H9:L9,1,0)),1,0)))</f>
        <v>0</v>
      </c>
      <c r="Y9" s="304"/>
      <c r="Z9" s="305" t="b">
        <f t="shared" ref="Z9:Z11" si="9">ISERROR(HLOOKUP("x",H9:L9,1,0))</f>
        <v>1</v>
      </c>
      <c r="AA9" s="306" t="e">
        <f t="shared" ref="AA9:AA11" si="10">HLOOKUP("x",H9:L9,1,0)</f>
        <v>#N/A</v>
      </c>
      <c r="AC9" s="203">
        <f t="shared" ref="AC9:AC40" si="11">MAX(S9:W9)</f>
        <v>0</v>
      </c>
    </row>
    <row r="10" spans="1:29" ht="409.6" customHeight="1" x14ac:dyDescent="0.2">
      <c r="A10" s="307" t="s">
        <v>35</v>
      </c>
      <c r="B10" s="296" t="s">
        <v>178</v>
      </c>
      <c r="C10" s="309"/>
      <c r="D10" s="298"/>
      <c r="E10" s="689" t="s">
        <v>432</v>
      </c>
      <c r="F10" s="690"/>
      <c r="G10" s="80"/>
      <c r="H10" s="81"/>
      <c r="I10" s="81"/>
      <c r="J10" s="81"/>
      <c r="K10" s="81"/>
      <c r="L10" s="82"/>
      <c r="O10" s="299"/>
      <c r="P10" s="300" t="str">
        <f t="shared" si="0"/>
        <v>1.3</v>
      </c>
      <c r="Q10" s="301" t="str">
        <f t="shared" si="1"/>
        <v/>
      </c>
      <c r="R10" s="301" t="str">
        <f t="shared" si="2"/>
        <v>Y</v>
      </c>
      <c r="S10" s="301" t="str">
        <f t="shared" si="3"/>
        <v/>
      </c>
      <c r="T10" s="301" t="str">
        <f t="shared" si="4"/>
        <v/>
      </c>
      <c r="U10" s="301" t="str">
        <f t="shared" si="5"/>
        <v/>
      </c>
      <c r="V10" s="301" t="str">
        <f t="shared" si="6"/>
        <v/>
      </c>
      <c r="W10" s="302" t="str">
        <f t="shared" si="7"/>
        <v/>
      </c>
      <c r="X10" s="303">
        <f t="shared" si="8"/>
        <v>0</v>
      </c>
      <c r="Y10" s="304"/>
      <c r="Z10" s="305" t="b">
        <f t="shared" si="9"/>
        <v>1</v>
      </c>
      <c r="AA10" s="306" t="e">
        <f t="shared" si="10"/>
        <v>#N/A</v>
      </c>
      <c r="AC10" s="203">
        <f t="shared" si="11"/>
        <v>0</v>
      </c>
    </row>
    <row r="11" spans="1:29" ht="409.5" customHeight="1" x14ac:dyDescent="0.25">
      <c r="A11" s="307" t="s">
        <v>36</v>
      </c>
      <c r="B11" s="296" t="s">
        <v>179</v>
      </c>
      <c r="C11" s="309"/>
      <c r="D11" s="298"/>
      <c r="E11" s="691" t="s">
        <v>431</v>
      </c>
      <c r="F11" s="692"/>
      <c r="G11" s="80"/>
      <c r="H11" s="387"/>
      <c r="I11" s="81"/>
      <c r="J11" s="81"/>
      <c r="K11" s="81"/>
      <c r="L11" s="82"/>
      <c r="O11" s="299"/>
      <c r="P11" s="300" t="str">
        <f t="shared" si="0"/>
        <v>1.4</v>
      </c>
      <c r="Q11" s="301" t="str">
        <f t="shared" si="1"/>
        <v/>
      </c>
      <c r="R11" s="301" t="str">
        <f t="shared" si="2"/>
        <v>Y</v>
      </c>
      <c r="S11" s="301" t="str">
        <f t="shared" si="3"/>
        <v/>
      </c>
      <c r="T11" s="301" t="str">
        <f t="shared" si="4"/>
        <v/>
      </c>
      <c r="U11" s="301" t="str">
        <f t="shared" si="5"/>
        <v/>
      </c>
      <c r="V11" s="301" t="str">
        <f t="shared" si="6"/>
        <v/>
      </c>
      <c r="W11" s="302" t="str">
        <f t="shared" si="7"/>
        <v/>
      </c>
      <c r="X11" s="303">
        <f t="shared" si="8"/>
        <v>0</v>
      </c>
      <c r="Y11" s="304"/>
      <c r="Z11" s="305" t="b">
        <f t="shared" si="9"/>
        <v>1</v>
      </c>
      <c r="AA11" s="306" t="e">
        <f t="shared" si="10"/>
        <v>#N/A</v>
      </c>
      <c r="AC11" s="203">
        <f t="shared" si="11"/>
        <v>0</v>
      </c>
    </row>
    <row r="12" spans="1:29" ht="409.6" customHeight="1" x14ac:dyDescent="0.2">
      <c r="A12" s="307" t="s">
        <v>37</v>
      </c>
      <c r="B12" s="296" t="s">
        <v>164</v>
      </c>
      <c r="C12" s="309" t="s">
        <v>154</v>
      </c>
      <c r="D12" s="298" t="s">
        <v>37</v>
      </c>
      <c r="E12" s="726" t="s">
        <v>458</v>
      </c>
      <c r="F12" s="726"/>
      <c r="G12" s="80"/>
      <c r="H12" s="81"/>
      <c r="I12" s="81"/>
      <c r="J12" s="81"/>
      <c r="K12" s="83"/>
      <c r="L12" s="82"/>
      <c r="O12" s="299"/>
      <c r="P12" s="300" t="str">
        <f>A12</f>
        <v>1.5</v>
      </c>
      <c r="Q12" s="301" t="str">
        <f>IF(R12="y","",MIN(S12:W12))</f>
        <v/>
      </c>
      <c r="R12" s="301" t="str">
        <f>IF(COUNT(S12:W12)=0,"Y","")</f>
        <v>Y</v>
      </c>
      <c r="S12" s="301" t="str">
        <f>IF(H12="x",$H$6,"")</f>
        <v/>
      </c>
      <c r="T12" s="301" t="str">
        <f>IF(I12="x",$I$6,"")</f>
        <v/>
      </c>
      <c r="U12" s="301" t="str">
        <f>IF(J12="x",$J$6,"")</f>
        <v/>
      </c>
      <c r="V12" s="301" t="str">
        <f>IF(K12="x",$K$6,"")</f>
        <v/>
      </c>
      <c r="W12" s="302" t="str">
        <f>IF(L12="x",$L$6,"")</f>
        <v/>
      </c>
      <c r="X12" s="303">
        <f>IF(COUNTA(H12:L12)=0,0,IF(COUNTA(H12:L12)&lt;&gt;1,1,IF(ISERROR(HLOOKUP("X",H12:L12,1,0)),1,0)))</f>
        <v>0</v>
      </c>
      <c r="Z12" s="305" t="b">
        <f t="shared" ref="Z12:Z13" si="12">ISERROR(HLOOKUP("x",H12:L12,1,0))</f>
        <v>1</v>
      </c>
      <c r="AA12" s="306" t="e">
        <f t="shared" ref="AA12:AA13" si="13">HLOOKUP("x",H12:L12,1,0)</f>
        <v>#N/A</v>
      </c>
      <c r="AC12" s="203">
        <f t="shared" si="11"/>
        <v>0</v>
      </c>
    </row>
    <row r="13" spans="1:29" ht="409.6" customHeight="1" x14ac:dyDescent="0.2">
      <c r="A13" s="310" t="s">
        <v>162</v>
      </c>
      <c r="B13" s="311" t="s">
        <v>186</v>
      </c>
      <c r="C13" s="309" t="s">
        <v>155</v>
      </c>
      <c r="D13" s="298" t="s">
        <v>38</v>
      </c>
      <c r="E13" s="728" t="s">
        <v>459</v>
      </c>
      <c r="F13" s="728"/>
      <c r="G13" s="80"/>
      <c r="H13" s="84"/>
      <c r="I13" s="84"/>
      <c r="J13" s="84"/>
      <c r="K13" s="84"/>
      <c r="L13" s="85"/>
      <c r="O13" s="299"/>
      <c r="P13" s="300" t="str">
        <f>A13</f>
        <v>1.6</v>
      </c>
      <c r="Q13" s="301" t="str">
        <f>IF(R13="y","",MIN(S13:W13))</f>
        <v/>
      </c>
      <c r="R13" s="301" t="str">
        <f>IF(COUNT(S13:W13)=0,"Y","")</f>
        <v>Y</v>
      </c>
      <c r="S13" s="301" t="str">
        <f>IF(H13="x",$H$6,"")</f>
        <v/>
      </c>
      <c r="T13" s="301" t="str">
        <f>IF(I13="x",$I$6,"")</f>
        <v/>
      </c>
      <c r="U13" s="301" t="str">
        <f>IF(J13="x",$J$6,"")</f>
        <v/>
      </c>
      <c r="V13" s="301" t="str">
        <f>IF(K13="x",$K$6,"")</f>
        <v/>
      </c>
      <c r="W13" s="302" t="str">
        <f>IF(L13="x",$L$6,"")</f>
        <v/>
      </c>
      <c r="X13" s="303">
        <f t="shared" ref="X13:X18" si="14">IF(COUNTA(H13:L13)=0,0,IF(COUNTA(H13:L13)&lt;&gt;1,1,IF(ISERROR(HLOOKUP("X",H13:L13,1,0)),1,0)))</f>
        <v>0</v>
      </c>
      <c r="Z13" s="305" t="b">
        <f t="shared" si="12"/>
        <v>1</v>
      </c>
      <c r="AA13" s="306" t="e">
        <f t="shared" si="13"/>
        <v>#N/A</v>
      </c>
      <c r="AC13" s="203">
        <f t="shared" si="11"/>
        <v>0</v>
      </c>
    </row>
    <row r="14" spans="1:29" ht="150" customHeight="1" x14ac:dyDescent="0.2">
      <c r="A14" s="312" t="s">
        <v>203</v>
      </c>
      <c r="B14" s="313" t="s">
        <v>200</v>
      </c>
      <c r="C14" s="314"/>
      <c r="D14" s="315"/>
      <c r="E14" s="693" t="s">
        <v>429</v>
      </c>
      <c r="F14" s="693"/>
      <c r="G14" s="80"/>
      <c r="H14" s="86"/>
      <c r="I14" s="86"/>
      <c r="J14" s="86"/>
      <c r="K14" s="86"/>
      <c r="L14" s="86"/>
      <c r="O14" s="299"/>
      <c r="P14" s="300" t="str">
        <f>A14</f>
        <v>1.7</v>
      </c>
      <c r="Q14" s="301" t="str">
        <f>IF(R14="y","",MIN(S14:W14))</f>
        <v/>
      </c>
      <c r="R14" s="301" t="str">
        <f>IF(COUNT(S14:W14)=0,"Y","")</f>
        <v>Y</v>
      </c>
      <c r="S14" s="301" t="str">
        <f>IF(H14="x",$H$6,"")</f>
        <v/>
      </c>
      <c r="T14" s="301" t="str">
        <f>IF(I14="x",$I$6,"")</f>
        <v/>
      </c>
      <c r="U14" s="301" t="str">
        <f>IF(J14="x",$J$6,"")</f>
        <v/>
      </c>
      <c r="V14" s="301" t="str">
        <f>IF(K14="x",$K$6,"")</f>
        <v/>
      </c>
      <c r="W14" s="302" t="str">
        <f>IF(L14="x",$L$6,"")</f>
        <v/>
      </c>
      <c r="X14" s="303">
        <f t="shared" ref="X14" si="15">IF(COUNTA(H14:L14)=0,0,IF(COUNTA(H14:L14)&lt;&gt;1,1,IF(ISERROR(HLOOKUP("X",H14:L14,1,0)),1,0)))</f>
        <v>0</v>
      </c>
      <c r="Z14" s="305" t="b">
        <f t="shared" ref="Z14" si="16">ISERROR(HLOOKUP("x",H14:L14,1,0))</f>
        <v>1</v>
      </c>
      <c r="AA14" s="306" t="e">
        <f t="shared" ref="AA14" si="17">HLOOKUP("x",H14:L14,1,0)</f>
        <v>#N/A</v>
      </c>
      <c r="AC14" s="203">
        <f t="shared" si="11"/>
        <v>0</v>
      </c>
    </row>
    <row r="15" spans="1:29" ht="31.5" customHeight="1" x14ac:dyDescent="0.2">
      <c r="A15" s="733" t="s">
        <v>291</v>
      </c>
      <c r="B15" s="730"/>
      <c r="C15" s="731"/>
      <c r="D15" s="731"/>
      <c r="E15" s="731"/>
      <c r="F15" s="731"/>
      <c r="G15" s="730"/>
      <c r="H15" s="730"/>
      <c r="I15" s="730"/>
      <c r="J15" s="730"/>
      <c r="K15" s="730"/>
      <c r="L15" s="734"/>
      <c r="O15" s="316"/>
      <c r="P15" s="291" t="s">
        <v>28</v>
      </c>
      <c r="Q15" s="292" t="s">
        <v>25</v>
      </c>
      <c r="R15" s="292" t="s">
        <v>92</v>
      </c>
      <c r="S15" s="294">
        <f>$H$6</f>
        <v>0</v>
      </c>
      <c r="T15" s="294">
        <f>$I$6</f>
        <v>4</v>
      </c>
      <c r="U15" s="294">
        <f>$J$6</f>
        <v>6</v>
      </c>
      <c r="V15" s="294">
        <f>$K$6</f>
        <v>8</v>
      </c>
      <c r="W15" s="317">
        <f>$L$6</f>
        <v>10</v>
      </c>
      <c r="X15" s="292" t="s">
        <v>103</v>
      </c>
    </row>
    <row r="16" spans="1:29" ht="409.6" customHeight="1" x14ac:dyDescent="0.2">
      <c r="A16" s="307" t="s">
        <v>38</v>
      </c>
      <c r="B16" s="296" t="s">
        <v>169</v>
      </c>
      <c r="C16" s="309" t="s">
        <v>156</v>
      </c>
      <c r="D16" s="298" t="s">
        <v>1</v>
      </c>
      <c r="E16" s="687" t="s">
        <v>433</v>
      </c>
      <c r="F16" s="688"/>
      <c r="G16" s="80"/>
      <c r="H16" s="86"/>
      <c r="I16" s="86"/>
      <c r="J16" s="86"/>
      <c r="K16" s="86"/>
      <c r="L16" s="86"/>
      <c r="O16" s="299"/>
      <c r="P16" s="318" t="str">
        <f>A16</f>
        <v>2.1</v>
      </c>
      <c r="Q16" s="301" t="str">
        <f>IF(R16="y","",MIN(S16:W16))</f>
        <v/>
      </c>
      <c r="R16" s="301" t="str">
        <f>IF(COUNT(S16:W16)=0,"Y","")</f>
        <v>Y</v>
      </c>
      <c r="S16" s="301" t="str">
        <f>IF(H16="x",$H$6,"")</f>
        <v/>
      </c>
      <c r="T16" s="301" t="str">
        <f>IF(I16="x",$I$6,"")</f>
        <v/>
      </c>
      <c r="U16" s="301" t="str">
        <f>IF(J16="x",$J$6,"")</f>
        <v/>
      </c>
      <c r="V16" s="301" t="str">
        <f>IF(K16="x",$K$6,"")</f>
        <v/>
      </c>
      <c r="W16" s="301" t="str">
        <f>IF(L16="x",$L$6,"")</f>
        <v/>
      </c>
      <c r="X16" s="301">
        <f t="shared" si="14"/>
        <v>0</v>
      </c>
      <c r="Z16" s="305" t="b">
        <f t="shared" ref="Z16:Z19" si="18">ISERROR(HLOOKUP("x",H16:L16,1,0))</f>
        <v>1</v>
      </c>
      <c r="AA16" s="306" t="e">
        <f t="shared" ref="AA16:AA19" si="19">HLOOKUP("x",H16:L16,1,0)</f>
        <v>#N/A</v>
      </c>
      <c r="AC16" s="203">
        <f t="shared" si="11"/>
        <v>0</v>
      </c>
    </row>
    <row r="17" spans="1:29" ht="356.25" customHeight="1" x14ac:dyDescent="0.2">
      <c r="A17" s="307" t="s">
        <v>39</v>
      </c>
      <c r="B17" s="296" t="s">
        <v>165</v>
      </c>
      <c r="C17" s="309" t="s">
        <v>18</v>
      </c>
      <c r="D17" s="319" t="s">
        <v>7</v>
      </c>
      <c r="E17" s="687" t="s">
        <v>434</v>
      </c>
      <c r="F17" s="688"/>
      <c r="G17" s="80"/>
      <c r="H17" s="86"/>
      <c r="I17" s="86"/>
      <c r="J17" s="86"/>
      <c r="K17" s="86"/>
      <c r="L17" s="86"/>
      <c r="O17" s="299"/>
      <c r="P17" s="318" t="str">
        <f>A17</f>
        <v>2.2</v>
      </c>
      <c r="Q17" s="301" t="str">
        <f>IF(R17="y","",MIN(S17:W17))</f>
        <v/>
      </c>
      <c r="R17" s="301" t="str">
        <f>IF(COUNT(S17:W17)=0,"Y","")</f>
        <v>Y</v>
      </c>
      <c r="S17" s="301" t="str">
        <f>IF(H17="x",$H$6,"")</f>
        <v/>
      </c>
      <c r="T17" s="301" t="str">
        <f>IF(I17="x",$I$6,"")</f>
        <v/>
      </c>
      <c r="U17" s="301" t="str">
        <f>IF(J17="x",$J$6,"")</f>
        <v/>
      </c>
      <c r="V17" s="301" t="str">
        <f>IF(K17="x",$K$6,"")</f>
        <v/>
      </c>
      <c r="W17" s="301" t="str">
        <f>IF(L17="x",$L$6,"")</f>
        <v/>
      </c>
      <c r="X17" s="301">
        <f t="shared" si="14"/>
        <v>0</v>
      </c>
      <c r="Z17" s="305" t="b">
        <f t="shared" si="18"/>
        <v>1</v>
      </c>
      <c r="AA17" s="306" t="e">
        <f t="shared" si="19"/>
        <v>#N/A</v>
      </c>
      <c r="AC17" s="203">
        <f t="shared" si="11"/>
        <v>0</v>
      </c>
    </row>
    <row r="18" spans="1:29" ht="305.25" customHeight="1" x14ac:dyDescent="0.2">
      <c r="A18" s="307" t="s">
        <v>0</v>
      </c>
      <c r="B18" s="296" t="s">
        <v>189</v>
      </c>
      <c r="C18" s="309" t="s">
        <v>157</v>
      </c>
      <c r="D18" s="319" t="s">
        <v>8</v>
      </c>
      <c r="E18" s="694" t="s">
        <v>424</v>
      </c>
      <c r="F18" s="695"/>
      <c r="G18" s="80"/>
      <c r="H18" s="86"/>
      <c r="I18" s="86"/>
      <c r="J18" s="86"/>
      <c r="K18" s="86"/>
      <c r="L18" s="86"/>
      <c r="O18" s="299"/>
      <c r="P18" s="318" t="str">
        <f>A18</f>
        <v>2.3</v>
      </c>
      <c r="Q18" s="301" t="str">
        <f>IF(R18="y","",MIN(S18:W18))</f>
        <v/>
      </c>
      <c r="R18" s="301" t="str">
        <f>IF(COUNT(S18:W18)=0,"Y","")</f>
        <v>Y</v>
      </c>
      <c r="S18" s="301" t="str">
        <f>IF(H18="x",$H$6,"")</f>
        <v/>
      </c>
      <c r="T18" s="301" t="str">
        <f>IF(I18="x",$I$6,"")</f>
        <v/>
      </c>
      <c r="U18" s="301" t="str">
        <f>IF(J18="x",$J$6,"")</f>
        <v/>
      </c>
      <c r="V18" s="301" t="str">
        <f>IF(K18="x",$K$6,"")</f>
        <v/>
      </c>
      <c r="W18" s="301" t="str">
        <f>IF(L18="x",$L$6,"")</f>
        <v/>
      </c>
      <c r="X18" s="301">
        <f t="shared" si="14"/>
        <v>0</v>
      </c>
      <c r="Z18" s="305" t="b">
        <f t="shared" si="18"/>
        <v>1</v>
      </c>
      <c r="AA18" s="306" t="e">
        <f t="shared" si="19"/>
        <v>#N/A</v>
      </c>
      <c r="AC18" s="203">
        <f t="shared" si="11"/>
        <v>0</v>
      </c>
    </row>
    <row r="19" spans="1:29" ht="150" customHeight="1" x14ac:dyDescent="0.2">
      <c r="A19" s="307" t="s">
        <v>1</v>
      </c>
      <c r="B19" s="296" t="s">
        <v>166</v>
      </c>
      <c r="C19" s="309"/>
      <c r="D19" s="319"/>
      <c r="E19" s="687" t="s">
        <v>209</v>
      </c>
      <c r="F19" s="688"/>
      <c r="G19" s="80"/>
      <c r="H19" s="86"/>
      <c r="I19" s="86"/>
      <c r="J19" s="86"/>
      <c r="K19" s="86"/>
      <c r="L19" s="86"/>
      <c r="O19" s="299"/>
      <c r="P19" s="318" t="str">
        <f>A19</f>
        <v>2.4</v>
      </c>
      <c r="Q19" s="301" t="str">
        <f>IF(R19="y","",MIN(S19:W19))</f>
        <v/>
      </c>
      <c r="R19" s="301" t="str">
        <f>IF(COUNT(S19:W19)=0,"Y","")</f>
        <v>Y</v>
      </c>
      <c r="S19" s="301" t="str">
        <f>IF(H19="x",$H$6,"")</f>
        <v/>
      </c>
      <c r="T19" s="301" t="str">
        <f>IF(I19="x",$I$6,"")</f>
        <v/>
      </c>
      <c r="U19" s="301" t="str">
        <f>IF(J19="x",$J$6,"")</f>
        <v/>
      </c>
      <c r="V19" s="301" t="str">
        <f>IF(K19="x",$K$6,"")</f>
        <v/>
      </c>
      <c r="W19" s="301" t="str">
        <f>IF(L19="x",$L$6,"")</f>
        <v/>
      </c>
      <c r="X19" s="301">
        <f t="shared" ref="X19" si="20">IF(COUNTA(H19:L19)=0,0,IF(COUNTA(H19:L19)&lt;&gt;1,1,IF(ISERROR(HLOOKUP("X",H19:L19,1,0)),1,0)))</f>
        <v>0</v>
      </c>
      <c r="Z19" s="305" t="b">
        <f t="shared" si="18"/>
        <v>1</v>
      </c>
      <c r="AA19" s="306" t="e">
        <f t="shared" si="19"/>
        <v>#N/A</v>
      </c>
      <c r="AC19" s="203">
        <f t="shared" si="11"/>
        <v>0</v>
      </c>
    </row>
    <row r="20" spans="1:29" ht="35.25" customHeight="1" x14ac:dyDescent="0.2">
      <c r="A20" s="729" t="s">
        <v>292</v>
      </c>
      <c r="B20" s="731"/>
      <c r="C20" s="731"/>
      <c r="D20" s="731"/>
      <c r="E20" s="731"/>
      <c r="F20" s="731"/>
      <c r="G20" s="731"/>
      <c r="H20" s="731"/>
      <c r="I20" s="731"/>
      <c r="J20" s="731"/>
      <c r="K20" s="731"/>
      <c r="L20" s="732"/>
      <c r="O20" s="316"/>
      <c r="P20" s="291" t="s">
        <v>28</v>
      </c>
      <c r="Q20" s="292" t="s">
        <v>25</v>
      </c>
      <c r="R20" s="292" t="s">
        <v>92</v>
      </c>
      <c r="S20" s="294">
        <f>$H$6</f>
        <v>0</v>
      </c>
      <c r="T20" s="294">
        <f>$I$6</f>
        <v>4</v>
      </c>
      <c r="U20" s="294">
        <f>$J$6</f>
        <v>6</v>
      </c>
      <c r="V20" s="294">
        <f>$K$6</f>
        <v>8</v>
      </c>
      <c r="W20" s="317">
        <f>$L$6</f>
        <v>10</v>
      </c>
      <c r="X20" s="292" t="s">
        <v>103</v>
      </c>
    </row>
    <row r="21" spans="1:29" ht="373.5" customHeight="1" x14ac:dyDescent="0.2">
      <c r="A21" s="320" t="s">
        <v>2</v>
      </c>
      <c r="B21" s="296" t="s">
        <v>210</v>
      </c>
      <c r="C21" s="321" t="s">
        <v>158</v>
      </c>
      <c r="D21" s="298">
        <v>0</v>
      </c>
      <c r="E21" s="721" t="s">
        <v>435</v>
      </c>
      <c r="F21" s="721"/>
      <c r="G21" s="80"/>
      <c r="H21" s="86"/>
      <c r="I21" s="86"/>
      <c r="J21" s="86"/>
      <c r="K21" s="86"/>
      <c r="L21" s="86"/>
      <c r="O21" s="299"/>
      <c r="P21" s="318" t="str">
        <f t="shared" ref="P21:P36" si="21">A21</f>
        <v>3.1</v>
      </c>
      <c r="Q21" s="301" t="str">
        <f t="shared" ref="Q21:Q35" si="22">IF(R21="y","",MIN(S21:W21))</f>
        <v/>
      </c>
      <c r="R21" s="301" t="str">
        <f t="shared" ref="R21:R35" si="23">IF(COUNT(S21:W21)=0,"Y","")</f>
        <v>Y</v>
      </c>
      <c r="S21" s="301" t="str">
        <f t="shared" ref="S21:S26" si="24">IF(H21="x",$H$6,"")</f>
        <v/>
      </c>
      <c r="T21" s="301" t="str">
        <f t="shared" ref="T21:T35" si="25">IF(I21="x",$I$6,"")</f>
        <v/>
      </c>
      <c r="U21" s="301" t="str">
        <f t="shared" ref="U21:U35" si="26">IF(J21="x",$J$6,"")</f>
        <v/>
      </c>
      <c r="V21" s="301" t="str">
        <f t="shared" ref="V21:V35" si="27">IF(K21="x",$K$6,"")</f>
        <v/>
      </c>
      <c r="W21" s="301" t="str">
        <f t="shared" ref="W21:W35" si="28">IF(L21="x",$L$6,"")</f>
        <v/>
      </c>
      <c r="X21" s="301">
        <f t="shared" ref="X21:X25" si="29">IF(COUNTA(H21:L21)=0,0,IF(COUNTA(H21:L21)&lt;&gt;1,1,IF(ISERROR(HLOOKUP("X",H21:L21,1,0)),1,0)))</f>
        <v>0</v>
      </c>
      <c r="Z21" s="305" t="b">
        <f t="shared" ref="Z21:Z32" si="30">ISERROR(HLOOKUP("x",H21:L21,1,0))</f>
        <v>1</v>
      </c>
      <c r="AA21" s="306" t="e">
        <f t="shared" ref="AA21:AA32" si="31">HLOOKUP("x",H21:L21,1,0)</f>
        <v>#N/A</v>
      </c>
      <c r="AC21" s="203">
        <f t="shared" si="11"/>
        <v>0</v>
      </c>
    </row>
    <row r="22" spans="1:29" ht="328.5" customHeight="1" x14ac:dyDescent="0.2">
      <c r="A22" s="320" t="s">
        <v>3</v>
      </c>
      <c r="B22" s="721" t="s">
        <v>190</v>
      </c>
      <c r="C22" s="721"/>
      <c r="D22" s="298" t="s">
        <v>29</v>
      </c>
      <c r="E22" s="721" t="s">
        <v>436</v>
      </c>
      <c r="F22" s="721"/>
      <c r="G22" s="80"/>
      <c r="H22" s="86"/>
      <c r="I22" s="86"/>
      <c r="J22" s="86"/>
      <c r="K22" s="86"/>
      <c r="L22" s="86"/>
      <c r="O22" s="299"/>
      <c r="P22" s="318" t="str">
        <f t="shared" si="21"/>
        <v>3.2</v>
      </c>
      <c r="Q22" s="301" t="str">
        <f t="shared" si="22"/>
        <v/>
      </c>
      <c r="R22" s="301" t="str">
        <f t="shared" si="23"/>
        <v>Y</v>
      </c>
      <c r="S22" s="301" t="str">
        <f t="shared" si="24"/>
        <v/>
      </c>
      <c r="T22" s="301" t="str">
        <f t="shared" si="25"/>
        <v/>
      </c>
      <c r="U22" s="301" t="str">
        <f t="shared" si="26"/>
        <v/>
      </c>
      <c r="V22" s="301" t="str">
        <f t="shared" si="27"/>
        <v/>
      </c>
      <c r="W22" s="301" t="str">
        <f t="shared" si="28"/>
        <v/>
      </c>
      <c r="X22" s="301">
        <f t="shared" si="29"/>
        <v>0</v>
      </c>
      <c r="Z22" s="305" t="b">
        <f t="shared" si="30"/>
        <v>1</v>
      </c>
      <c r="AA22" s="306" t="e">
        <f t="shared" si="31"/>
        <v>#N/A</v>
      </c>
      <c r="AC22" s="203">
        <f t="shared" si="11"/>
        <v>0</v>
      </c>
    </row>
    <row r="23" spans="1:29" ht="354" customHeight="1" x14ac:dyDescent="0.2">
      <c r="A23" s="320" t="s">
        <v>4</v>
      </c>
      <c r="B23" s="322" t="s">
        <v>205</v>
      </c>
      <c r="C23" s="321" t="s">
        <v>159</v>
      </c>
      <c r="D23" s="298" t="s">
        <v>30</v>
      </c>
      <c r="E23" s="687" t="s">
        <v>437</v>
      </c>
      <c r="F23" s="688"/>
      <c r="G23" s="80"/>
      <c r="H23" s="86"/>
      <c r="I23" s="86"/>
      <c r="J23" s="86"/>
      <c r="K23" s="86"/>
      <c r="L23" s="86"/>
      <c r="O23" s="299"/>
      <c r="P23" s="318" t="str">
        <f t="shared" si="21"/>
        <v>3.3</v>
      </c>
      <c r="Q23" s="301" t="str">
        <f t="shared" si="22"/>
        <v/>
      </c>
      <c r="R23" s="301" t="str">
        <f t="shared" si="23"/>
        <v>Y</v>
      </c>
      <c r="S23" s="301" t="str">
        <f t="shared" si="24"/>
        <v/>
      </c>
      <c r="T23" s="301" t="str">
        <f t="shared" si="25"/>
        <v/>
      </c>
      <c r="U23" s="301" t="str">
        <f t="shared" si="26"/>
        <v/>
      </c>
      <c r="V23" s="301" t="str">
        <f t="shared" si="27"/>
        <v/>
      </c>
      <c r="W23" s="301" t="str">
        <f t="shared" si="28"/>
        <v/>
      </c>
      <c r="X23" s="301">
        <f>IF(COUNTA(I23:L23)=0,0,IF(COUNTA(I23:L23)&lt;&gt;1,1,IF(ISERROR(HLOOKUP("X",I23:L23,1,0)),1,0)))</f>
        <v>0</v>
      </c>
      <c r="Z23" s="305" t="b">
        <f t="shared" si="30"/>
        <v>1</v>
      </c>
      <c r="AA23" s="306" t="e">
        <f t="shared" si="31"/>
        <v>#N/A</v>
      </c>
      <c r="AC23" s="203">
        <f t="shared" si="11"/>
        <v>0</v>
      </c>
    </row>
    <row r="24" spans="1:29" ht="201" customHeight="1" x14ac:dyDescent="0.2">
      <c r="A24" s="307" t="s">
        <v>5</v>
      </c>
      <c r="B24" s="296" t="s">
        <v>180</v>
      </c>
      <c r="C24" s="321"/>
      <c r="D24" s="298"/>
      <c r="E24" s="721" t="s">
        <v>195</v>
      </c>
      <c r="F24" s="721"/>
      <c r="G24" s="80"/>
      <c r="H24" s="86"/>
      <c r="I24" s="86"/>
      <c r="J24" s="86"/>
      <c r="K24" s="86"/>
      <c r="L24" s="86"/>
      <c r="O24" s="299"/>
      <c r="P24" s="318" t="str">
        <f t="shared" ref="P24" si="32">A24</f>
        <v>3.4</v>
      </c>
      <c r="Q24" s="301" t="str">
        <f t="shared" ref="Q24" si="33">IF(R24="y","",MIN(S24:W24))</f>
        <v/>
      </c>
      <c r="R24" s="301" t="str">
        <f t="shared" ref="R24" si="34">IF(COUNT(S24:W24)=0,"Y","")</f>
        <v>Y</v>
      </c>
      <c r="S24" s="301" t="str">
        <f t="shared" si="24"/>
        <v/>
      </c>
      <c r="T24" s="301" t="str">
        <f t="shared" ref="T24" si="35">IF(I24="x",$I$6,"")</f>
        <v/>
      </c>
      <c r="U24" s="301" t="str">
        <f t="shared" ref="U24" si="36">IF(J24="x",$J$6,"")</f>
        <v/>
      </c>
      <c r="V24" s="301" t="str">
        <f t="shared" ref="V24" si="37">IF(K24="x",$K$6,"")</f>
        <v/>
      </c>
      <c r="W24" s="301" t="str">
        <f t="shared" ref="W24" si="38">IF(L24="x",$L$6,"")</f>
        <v/>
      </c>
      <c r="X24" s="301">
        <f>IF(COUNTA(I24:L24)=0,0,IF(COUNTA(I24:L24)&lt;&gt;1,1,IF(ISERROR(HLOOKUP("X",I24:L24,1,0)),1,0)))</f>
        <v>0</v>
      </c>
      <c r="Z24" s="305" t="b">
        <f t="shared" si="30"/>
        <v>1</v>
      </c>
      <c r="AA24" s="306" t="e">
        <f t="shared" si="31"/>
        <v>#N/A</v>
      </c>
      <c r="AC24" s="203">
        <f t="shared" si="11"/>
        <v>0</v>
      </c>
    </row>
    <row r="25" spans="1:29" ht="409.6" customHeight="1" x14ac:dyDescent="0.2">
      <c r="A25" s="307" t="s">
        <v>132</v>
      </c>
      <c r="B25" s="296" t="s">
        <v>187</v>
      </c>
      <c r="C25" s="321" t="s">
        <v>19</v>
      </c>
      <c r="D25" s="298" t="s">
        <v>6</v>
      </c>
      <c r="E25" s="721" t="s">
        <v>438</v>
      </c>
      <c r="F25" s="721"/>
      <c r="G25" s="80"/>
      <c r="H25" s="86"/>
      <c r="I25" s="86"/>
      <c r="J25" s="86"/>
      <c r="K25" s="86"/>
      <c r="L25" s="86"/>
      <c r="O25" s="299"/>
      <c r="P25" s="318" t="str">
        <f t="shared" si="21"/>
        <v>3.5</v>
      </c>
      <c r="Q25" s="301" t="str">
        <f t="shared" si="22"/>
        <v/>
      </c>
      <c r="R25" s="301" t="str">
        <f t="shared" si="23"/>
        <v>Y</v>
      </c>
      <c r="S25" s="301" t="str">
        <f t="shared" si="24"/>
        <v/>
      </c>
      <c r="T25" s="301" t="str">
        <f t="shared" si="25"/>
        <v/>
      </c>
      <c r="U25" s="301" t="str">
        <f t="shared" si="26"/>
        <v/>
      </c>
      <c r="V25" s="301" t="str">
        <f t="shared" si="27"/>
        <v/>
      </c>
      <c r="W25" s="301" t="str">
        <f t="shared" si="28"/>
        <v/>
      </c>
      <c r="X25" s="301">
        <f t="shared" si="29"/>
        <v>0</v>
      </c>
      <c r="Z25" s="305" t="b">
        <f t="shared" si="30"/>
        <v>1</v>
      </c>
      <c r="AA25" s="306" t="e">
        <f t="shared" si="31"/>
        <v>#N/A</v>
      </c>
      <c r="AC25" s="203">
        <f t="shared" si="11"/>
        <v>0</v>
      </c>
    </row>
    <row r="26" spans="1:29" ht="160.5" customHeight="1" x14ac:dyDescent="0.3">
      <c r="A26" s="307" t="s">
        <v>133</v>
      </c>
      <c r="B26" s="296" t="s">
        <v>191</v>
      </c>
      <c r="C26" s="321" t="s">
        <v>20</v>
      </c>
      <c r="D26" s="298" t="s">
        <v>9</v>
      </c>
      <c r="E26" s="721" t="s">
        <v>428</v>
      </c>
      <c r="F26" s="721"/>
      <c r="G26" s="80"/>
      <c r="H26" s="86"/>
      <c r="I26" s="86"/>
      <c r="J26" s="86"/>
      <c r="K26" s="86"/>
      <c r="L26" s="86"/>
      <c r="M26" s="323"/>
      <c r="O26" s="299"/>
      <c r="P26" s="318" t="str">
        <f t="shared" si="21"/>
        <v>3.6</v>
      </c>
      <c r="Q26" s="301" t="str">
        <f t="shared" si="22"/>
        <v/>
      </c>
      <c r="R26" s="301" t="str">
        <f t="shared" si="23"/>
        <v>Y</v>
      </c>
      <c r="S26" s="301" t="str">
        <f t="shared" si="24"/>
        <v/>
      </c>
      <c r="T26" s="301" t="str">
        <f t="shared" si="25"/>
        <v/>
      </c>
      <c r="U26" s="301" t="str">
        <f t="shared" si="26"/>
        <v/>
      </c>
      <c r="V26" s="301" t="str">
        <f t="shared" si="27"/>
        <v/>
      </c>
      <c r="W26" s="301" t="str">
        <f t="shared" si="28"/>
        <v/>
      </c>
      <c r="X26" s="301">
        <f t="shared" ref="X26:X29" si="39">IF(COUNTA(H26:L26)=0,0,IF(COUNTA(H26:L26)&lt;&gt;1,1,IF(ISERROR(HLOOKUP("X",H26:L26,1,0)),1,0)))</f>
        <v>0</v>
      </c>
      <c r="Z26" s="305" t="b">
        <f t="shared" si="30"/>
        <v>1</v>
      </c>
      <c r="AA26" s="306" t="e">
        <f t="shared" si="31"/>
        <v>#N/A</v>
      </c>
      <c r="AC26" s="203">
        <f t="shared" si="11"/>
        <v>0</v>
      </c>
    </row>
    <row r="27" spans="1:29" ht="409.5" customHeight="1" x14ac:dyDescent="0.2">
      <c r="A27" s="307" t="s">
        <v>134</v>
      </c>
      <c r="B27" s="721" t="s">
        <v>183</v>
      </c>
      <c r="C27" s="721"/>
      <c r="D27" s="298" t="s">
        <v>10</v>
      </c>
      <c r="E27" s="722" t="s">
        <v>439</v>
      </c>
      <c r="F27" s="722"/>
      <c r="G27" s="80"/>
      <c r="H27" s="86"/>
      <c r="I27" s="86"/>
      <c r="J27" s="86"/>
      <c r="K27" s="86"/>
      <c r="L27" s="86"/>
      <c r="O27" s="299"/>
      <c r="P27" s="318" t="str">
        <f t="shared" si="21"/>
        <v>3.7</v>
      </c>
      <c r="Q27" s="301" t="str">
        <f t="shared" si="22"/>
        <v/>
      </c>
      <c r="R27" s="301" t="str">
        <f t="shared" si="23"/>
        <v>Y</v>
      </c>
      <c r="S27" s="301" t="str">
        <f>IF(H27="x",$I$6,"")</f>
        <v/>
      </c>
      <c r="T27" s="301" t="str">
        <f t="shared" si="25"/>
        <v/>
      </c>
      <c r="U27" s="301" t="str">
        <f t="shared" si="26"/>
        <v/>
      </c>
      <c r="V27" s="301" t="str">
        <f t="shared" si="27"/>
        <v/>
      </c>
      <c r="W27" s="301" t="str">
        <f t="shared" si="28"/>
        <v/>
      </c>
      <c r="X27" s="301">
        <f t="shared" si="39"/>
        <v>0</v>
      </c>
      <c r="Z27" s="305" t="b">
        <f t="shared" si="30"/>
        <v>1</v>
      </c>
      <c r="AA27" s="306" t="e">
        <f t="shared" si="31"/>
        <v>#N/A</v>
      </c>
      <c r="AC27" s="203">
        <f t="shared" si="11"/>
        <v>0</v>
      </c>
    </row>
    <row r="28" spans="1:29" ht="150" customHeight="1" x14ac:dyDescent="0.3">
      <c r="A28" s="307" t="s">
        <v>135</v>
      </c>
      <c r="B28" s="308" t="s">
        <v>202</v>
      </c>
      <c r="C28" s="321" t="s">
        <v>21</v>
      </c>
      <c r="D28" s="298" t="s">
        <v>11</v>
      </c>
      <c r="E28" s="687" t="s">
        <v>427</v>
      </c>
      <c r="F28" s="688"/>
      <c r="G28" s="80"/>
      <c r="H28" s="86"/>
      <c r="I28" s="86"/>
      <c r="J28" s="86"/>
      <c r="K28" s="86"/>
      <c r="L28" s="86"/>
      <c r="M28" s="323"/>
      <c r="O28" s="299"/>
      <c r="P28" s="318" t="str">
        <f t="shared" si="21"/>
        <v>3.8</v>
      </c>
      <c r="Q28" s="301" t="str">
        <f t="shared" si="22"/>
        <v/>
      </c>
      <c r="R28" s="301" t="str">
        <f t="shared" si="23"/>
        <v>Y</v>
      </c>
      <c r="S28" s="301" t="str">
        <f t="shared" ref="S28:S35" si="40">IF(H28="x",$H$6,"")</f>
        <v/>
      </c>
      <c r="T28" s="301" t="str">
        <f t="shared" si="25"/>
        <v/>
      </c>
      <c r="U28" s="301" t="str">
        <f t="shared" si="26"/>
        <v/>
      </c>
      <c r="V28" s="301" t="str">
        <f t="shared" si="27"/>
        <v/>
      </c>
      <c r="W28" s="301" t="str">
        <f t="shared" si="28"/>
        <v/>
      </c>
      <c r="X28" s="301">
        <f t="shared" si="39"/>
        <v>0</v>
      </c>
      <c r="Z28" s="305" t="b">
        <f t="shared" si="30"/>
        <v>1</v>
      </c>
      <c r="AA28" s="306" t="e">
        <f t="shared" si="31"/>
        <v>#N/A</v>
      </c>
      <c r="AC28" s="203">
        <f t="shared" si="11"/>
        <v>0</v>
      </c>
    </row>
    <row r="29" spans="1:29" ht="372" customHeight="1" x14ac:dyDescent="0.3">
      <c r="A29" s="324" t="s">
        <v>136</v>
      </c>
      <c r="B29" s="724" t="s">
        <v>184</v>
      </c>
      <c r="C29" s="724"/>
      <c r="D29" s="325" t="s">
        <v>12</v>
      </c>
      <c r="E29" s="724" t="s">
        <v>440</v>
      </c>
      <c r="F29" s="724"/>
      <c r="G29" s="80"/>
      <c r="H29" s="86"/>
      <c r="I29" s="86"/>
      <c r="J29" s="86"/>
      <c r="K29" s="86"/>
      <c r="L29" s="86"/>
      <c r="M29" s="323"/>
      <c r="O29" s="299"/>
      <c r="P29" s="318" t="str">
        <f t="shared" si="21"/>
        <v>3.9</v>
      </c>
      <c r="Q29" s="301" t="str">
        <f t="shared" si="22"/>
        <v/>
      </c>
      <c r="R29" s="301" t="str">
        <f t="shared" si="23"/>
        <v>Y</v>
      </c>
      <c r="S29" s="301" t="str">
        <f t="shared" si="40"/>
        <v/>
      </c>
      <c r="T29" s="301" t="str">
        <f t="shared" si="25"/>
        <v/>
      </c>
      <c r="U29" s="301" t="str">
        <f t="shared" si="26"/>
        <v/>
      </c>
      <c r="V29" s="301" t="str">
        <f t="shared" si="27"/>
        <v/>
      </c>
      <c r="W29" s="301" t="str">
        <f t="shared" si="28"/>
        <v/>
      </c>
      <c r="X29" s="301">
        <f t="shared" si="39"/>
        <v>0</v>
      </c>
      <c r="Z29" s="305" t="b">
        <f t="shared" si="30"/>
        <v>1</v>
      </c>
      <c r="AA29" s="306" t="e">
        <f t="shared" si="31"/>
        <v>#N/A</v>
      </c>
      <c r="AC29" s="203">
        <f t="shared" si="11"/>
        <v>0</v>
      </c>
    </row>
    <row r="30" spans="1:29" ht="307.5" customHeight="1" x14ac:dyDescent="0.3">
      <c r="A30" s="326" t="s">
        <v>137</v>
      </c>
      <c r="B30" s="723" t="s">
        <v>441</v>
      </c>
      <c r="C30" s="723"/>
      <c r="D30" s="327"/>
      <c r="E30" s="723" t="s">
        <v>430</v>
      </c>
      <c r="F30" s="723"/>
      <c r="G30" s="80"/>
      <c r="H30" s="86"/>
      <c r="I30" s="86"/>
      <c r="J30" s="86"/>
      <c r="K30" s="86"/>
      <c r="L30" s="86"/>
      <c r="M30" s="323"/>
      <c r="O30" s="299"/>
      <c r="P30" s="318" t="str">
        <f t="shared" ref="P30" si="41">A30</f>
        <v>3.10</v>
      </c>
      <c r="Q30" s="301" t="str">
        <f t="shared" ref="Q30" si="42">IF(R30="y","",MIN(S30:W30))</f>
        <v/>
      </c>
      <c r="R30" s="301" t="str">
        <f t="shared" ref="R30" si="43">IF(COUNT(S30:W30)=0,"Y","")</f>
        <v>Y</v>
      </c>
      <c r="S30" s="301" t="str">
        <f t="shared" ref="S30" si="44">IF(H30="x",$H$6,"")</f>
        <v/>
      </c>
      <c r="T30" s="301" t="str">
        <f t="shared" ref="T30" si="45">IF(I30="x",$I$6,"")</f>
        <v/>
      </c>
      <c r="U30" s="301" t="str">
        <f t="shared" ref="U30" si="46">IF(J30="x",$J$6,"")</f>
        <v/>
      </c>
      <c r="V30" s="301" t="str">
        <f t="shared" ref="V30" si="47">IF(K30="x",$K$6,"")</f>
        <v/>
      </c>
      <c r="W30" s="301" t="str">
        <f t="shared" ref="W30" si="48">IF(L30="x",$L$6,"")</f>
        <v/>
      </c>
      <c r="X30" s="301">
        <f t="shared" ref="X30" si="49">IF(COUNTA(H30:L30)=0,0,IF(COUNTA(H30:L30)&lt;&gt;1,1,IF(ISERROR(HLOOKUP("X",H30:L30,1,0)),1,0)))</f>
        <v>0</v>
      </c>
      <c r="Z30" s="305" t="b">
        <f t="shared" si="30"/>
        <v>1</v>
      </c>
      <c r="AA30" s="306" t="e">
        <f t="shared" si="31"/>
        <v>#N/A</v>
      </c>
      <c r="AC30" s="203">
        <f t="shared" si="11"/>
        <v>0</v>
      </c>
    </row>
    <row r="31" spans="1:29" ht="249" customHeight="1" x14ac:dyDescent="0.2">
      <c r="A31" s="307" t="s">
        <v>138</v>
      </c>
      <c r="B31" s="723" t="s">
        <v>192</v>
      </c>
      <c r="C31" s="723"/>
      <c r="D31" s="319" t="s">
        <v>13</v>
      </c>
      <c r="E31" s="725" t="s">
        <v>425</v>
      </c>
      <c r="F31" s="725"/>
      <c r="G31" s="80"/>
      <c r="H31" s="86"/>
      <c r="I31" s="86"/>
      <c r="J31" s="86"/>
      <c r="K31" s="86"/>
      <c r="L31" s="86"/>
      <c r="O31" s="299"/>
      <c r="P31" s="318" t="str">
        <f t="shared" si="21"/>
        <v>3.11</v>
      </c>
      <c r="Q31" s="301" t="str">
        <f t="shared" si="22"/>
        <v/>
      </c>
      <c r="R31" s="301" t="str">
        <f t="shared" si="23"/>
        <v>Y</v>
      </c>
      <c r="S31" s="301" t="str">
        <f t="shared" si="40"/>
        <v/>
      </c>
      <c r="T31" s="301" t="str">
        <f t="shared" si="25"/>
        <v/>
      </c>
      <c r="U31" s="301" t="str">
        <f t="shared" si="26"/>
        <v/>
      </c>
      <c r="V31" s="301" t="str">
        <f t="shared" si="27"/>
        <v/>
      </c>
      <c r="W31" s="301" t="str">
        <f t="shared" si="28"/>
        <v/>
      </c>
      <c r="X31" s="301">
        <f>IF(COUNTA(H31:L31)=0,0,IF(COUNTA(H31:L31)&lt;&gt;1,1,IF(ISERROR(HLOOKUP("X",H31:L31,1,0)),1,0)))</f>
        <v>0</v>
      </c>
      <c r="Z31" s="305" t="b">
        <f t="shared" si="30"/>
        <v>1</v>
      </c>
      <c r="AA31" s="306" t="e">
        <f t="shared" si="31"/>
        <v>#N/A</v>
      </c>
      <c r="AC31" s="203">
        <f t="shared" si="11"/>
        <v>0</v>
      </c>
    </row>
    <row r="32" spans="1:29" ht="358.5" customHeight="1" x14ac:dyDescent="0.2">
      <c r="A32" s="307" t="s">
        <v>139</v>
      </c>
      <c r="B32" s="296" t="s">
        <v>212</v>
      </c>
      <c r="C32" s="308"/>
      <c r="D32" s="319"/>
      <c r="E32" s="721" t="s">
        <v>442</v>
      </c>
      <c r="F32" s="721"/>
      <c r="G32" s="80"/>
      <c r="H32" s="86"/>
      <c r="I32" s="86"/>
      <c r="J32" s="86"/>
      <c r="K32" s="86"/>
      <c r="L32" s="86"/>
      <c r="O32" s="299"/>
      <c r="P32" s="318" t="str">
        <f t="shared" si="21"/>
        <v>3.12</v>
      </c>
      <c r="Q32" s="301" t="str">
        <f t="shared" ref="Q32" si="50">IF(R32="y","",MIN(S32:W32))</f>
        <v/>
      </c>
      <c r="R32" s="301" t="str">
        <f t="shared" ref="R32" si="51">IF(COUNT(S32:W32)=0,"Y","")</f>
        <v>Y</v>
      </c>
      <c r="S32" s="301" t="str">
        <f t="shared" ref="S32" si="52">IF(H32="x",$H$6,"")</f>
        <v/>
      </c>
      <c r="T32" s="301" t="str">
        <f t="shared" ref="T32" si="53">IF(I32="x",$I$6,"")</f>
        <v/>
      </c>
      <c r="U32" s="301" t="str">
        <f t="shared" ref="U32" si="54">IF(J32="x",$J$6,"")</f>
        <v/>
      </c>
      <c r="V32" s="301" t="str">
        <f t="shared" ref="V32" si="55">IF(K32="x",$K$6,"")</f>
        <v/>
      </c>
      <c r="W32" s="301" t="str">
        <f t="shared" ref="W32" si="56">IF(L32="x",$L$6,"")</f>
        <v/>
      </c>
      <c r="X32" s="301">
        <f>IF(COUNTA(H32:L32)=0,0,IF(COUNTA(H32:L32)&lt;&gt;1,1,IF(ISERROR(HLOOKUP("X",H32:L32,1,0)),1,0)))</f>
        <v>0</v>
      </c>
      <c r="Z32" s="305" t="b">
        <f t="shared" si="30"/>
        <v>1</v>
      </c>
      <c r="AA32" s="306" t="e">
        <f t="shared" si="31"/>
        <v>#N/A</v>
      </c>
      <c r="AC32" s="203">
        <f t="shared" si="11"/>
        <v>0</v>
      </c>
    </row>
    <row r="33" spans="1:29" ht="354" customHeight="1" x14ac:dyDescent="0.2">
      <c r="A33" s="307" t="s">
        <v>170</v>
      </c>
      <c r="B33" s="296" t="s">
        <v>193</v>
      </c>
      <c r="C33" s="321" t="s">
        <v>22</v>
      </c>
      <c r="D33" s="298" t="s">
        <v>31</v>
      </c>
      <c r="E33" s="721" t="s">
        <v>443</v>
      </c>
      <c r="F33" s="721"/>
      <c r="G33" s="80"/>
      <c r="H33" s="86"/>
      <c r="I33" s="86"/>
      <c r="J33" s="86"/>
      <c r="K33" s="86"/>
      <c r="L33" s="86"/>
      <c r="O33" s="299"/>
      <c r="P33" s="318" t="str">
        <f t="shared" si="21"/>
        <v>3.13</v>
      </c>
      <c r="Q33" s="301" t="str">
        <f t="shared" si="22"/>
        <v/>
      </c>
      <c r="R33" s="301" t="str">
        <f t="shared" si="23"/>
        <v>Y</v>
      </c>
      <c r="S33" s="301" t="str">
        <f t="shared" si="40"/>
        <v/>
      </c>
      <c r="T33" s="301" t="str">
        <f t="shared" si="25"/>
        <v/>
      </c>
      <c r="U33" s="301" t="str">
        <f t="shared" si="26"/>
        <v/>
      </c>
      <c r="V33" s="301" t="str">
        <f t="shared" si="27"/>
        <v/>
      </c>
      <c r="W33" s="301" t="str">
        <f t="shared" si="28"/>
        <v/>
      </c>
      <c r="X33" s="301">
        <f t="shared" ref="X33:X35" si="57">IF(COUNTA(H33:L33)=0,0,IF(COUNTA(H33:L33)&lt;&gt;1,1,IF(ISERROR(HLOOKUP("X",H33:L33,1,0)),1,0)))</f>
        <v>0</v>
      </c>
      <c r="Z33" s="305" t="b">
        <f t="shared" ref="Z33:Z36" si="58">ISERROR(HLOOKUP("x",H33:L33,1,0))</f>
        <v>1</v>
      </c>
      <c r="AA33" s="306" t="e">
        <f t="shared" ref="AA33:AA36" si="59">HLOOKUP("x",H33:L33,1,0)</f>
        <v>#N/A</v>
      </c>
      <c r="AC33" s="203">
        <f t="shared" si="11"/>
        <v>0</v>
      </c>
    </row>
    <row r="34" spans="1:29" ht="324.75" customHeight="1" x14ac:dyDescent="0.2">
      <c r="A34" s="324" t="s">
        <v>140</v>
      </c>
      <c r="B34" s="724" t="s">
        <v>198</v>
      </c>
      <c r="C34" s="724"/>
      <c r="D34" s="325" t="s">
        <v>14</v>
      </c>
      <c r="E34" s="724" t="s">
        <v>444</v>
      </c>
      <c r="F34" s="724"/>
      <c r="G34" s="80"/>
      <c r="H34" s="86"/>
      <c r="I34" s="86"/>
      <c r="J34" s="86"/>
      <c r="K34" s="86"/>
      <c r="L34" s="86"/>
      <c r="O34" s="299"/>
      <c r="P34" s="318" t="str">
        <f t="shared" si="21"/>
        <v>3.14</v>
      </c>
      <c r="Q34" s="301" t="str">
        <f t="shared" si="22"/>
        <v/>
      </c>
      <c r="R34" s="301" t="str">
        <f t="shared" si="23"/>
        <v>Y</v>
      </c>
      <c r="S34" s="301" t="str">
        <f t="shared" si="40"/>
        <v/>
      </c>
      <c r="T34" s="301" t="str">
        <f t="shared" si="25"/>
        <v/>
      </c>
      <c r="U34" s="301" t="str">
        <f t="shared" si="26"/>
        <v/>
      </c>
      <c r="V34" s="301" t="str">
        <f t="shared" si="27"/>
        <v/>
      </c>
      <c r="W34" s="301" t="str">
        <f t="shared" si="28"/>
        <v/>
      </c>
      <c r="X34" s="301">
        <f t="shared" si="57"/>
        <v>0</v>
      </c>
      <c r="Z34" s="305" t="b">
        <f t="shared" si="58"/>
        <v>1</v>
      </c>
      <c r="AA34" s="306" t="e">
        <f t="shared" si="59"/>
        <v>#N/A</v>
      </c>
      <c r="AC34" s="203">
        <f t="shared" si="11"/>
        <v>0</v>
      </c>
    </row>
    <row r="35" spans="1:29" ht="241.5" customHeight="1" x14ac:dyDescent="0.3">
      <c r="A35" s="326" t="s">
        <v>204</v>
      </c>
      <c r="B35" s="328" t="s">
        <v>199</v>
      </c>
      <c r="C35" s="329" t="s">
        <v>23</v>
      </c>
      <c r="D35" s="327" t="s">
        <v>15</v>
      </c>
      <c r="E35" s="727" t="s">
        <v>450</v>
      </c>
      <c r="F35" s="727"/>
      <c r="G35" s="80"/>
      <c r="H35" s="86"/>
      <c r="I35" s="86"/>
      <c r="J35" s="86"/>
      <c r="K35" s="86"/>
      <c r="L35" s="86"/>
      <c r="M35" s="323"/>
      <c r="O35" s="299"/>
      <c r="P35" s="318" t="str">
        <f t="shared" si="21"/>
        <v>3.15</v>
      </c>
      <c r="Q35" s="301" t="str">
        <f t="shared" si="22"/>
        <v/>
      </c>
      <c r="R35" s="301" t="str">
        <f t="shared" si="23"/>
        <v>Y</v>
      </c>
      <c r="S35" s="301" t="str">
        <f t="shared" si="40"/>
        <v/>
      </c>
      <c r="T35" s="301" t="str">
        <f t="shared" si="25"/>
        <v/>
      </c>
      <c r="U35" s="301" t="str">
        <f t="shared" si="26"/>
        <v/>
      </c>
      <c r="V35" s="301" t="str">
        <f t="shared" si="27"/>
        <v/>
      </c>
      <c r="W35" s="301" t="str">
        <f t="shared" si="28"/>
        <v/>
      </c>
      <c r="X35" s="301">
        <f t="shared" si="57"/>
        <v>0</v>
      </c>
      <c r="Z35" s="305" t="b">
        <f t="shared" si="58"/>
        <v>1</v>
      </c>
      <c r="AA35" s="306" t="e">
        <f t="shared" si="59"/>
        <v>#N/A</v>
      </c>
      <c r="AC35" s="203">
        <f t="shared" si="11"/>
        <v>0</v>
      </c>
    </row>
    <row r="36" spans="1:29" ht="150" customHeight="1" x14ac:dyDescent="0.3">
      <c r="A36" s="295" t="s">
        <v>206</v>
      </c>
      <c r="B36" s="313" t="s">
        <v>211</v>
      </c>
      <c r="C36" s="330"/>
      <c r="D36" s="315"/>
      <c r="E36" s="735" t="s">
        <v>426</v>
      </c>
      <c r="F36" s="736"/>
      <c r="G36" s="80"/>
      <c r="H36" s="86"/>
      <c r="I36" s="86"/>
      <c r="J36" s="86"/>
      <c r="K36" s="86"/>
      <c r="L36" s="86"/>
      <c r="M36" s="323"/>
      <c r="O36" s="299"/>
      <c r="P36" s="300" t="str">
        <f t="shared" si="21"/>
        <v>3.16</v>
      </c>
      <c r="Q36" s="301" t="str">
        <f t="shared" ref="Q36" si="60">IF(R36="y","",MIN(S36:W36))</f>
        <v/>
      </c>
      <c r="R36" s="301" t="str">
        <f t="shared" ref="R36" si="61">IF(COUNT(S36:W36)=0,"Y","")</f>
        <v>Y</v>
      </c>
      <c r="S36" s="301" t="str">
        <f t="shared" ref="S36" si="62">IF(H36="x",$H$6,"")</f>
        <v/>
      </c>
      <c r="T36" s="301" t="str">
        <f t="shared" ref="T36" si="63">IF(I36="x",$I$6,"")</f>
        <v/>
      </c>
      <c r="U36" s="301" t="str">
        <f t="shared" ref="U36" si="64">IF(J36="x",$J$6,"")</f>
        <v/>
      </c>
      <c r="V36" s="301" t="str">
        <f t="shared" ref="V36" si="65">IF(K36="x",$K$6,"")</f>
        <v/>
      </c>
      <c r="W36" s="301" t="str">
        <f t="shared" ref="W36" si="66">IF(L36="x",$L$6,"")</f>
        <v/>
      </c>
      <c r="X36" s="301">
        <f t="shared" ref="X36" si="67">IF(COUNTA(H36:L36)=0,0,IF(COUNTA(H36:L36)&lt;&gt;1,1,IF(ISERROR(HLOOKUP("X",H36:L36,1,0)),1,0)))</f>
        <v>0</v>
      </c>
      <c r="Z36" s="305" t="b">
        <f t="shared" si="58"/>
        <v>1</v>
      </c>
      <c r="AA36" s="306" t="e">
        <f t="shared" si="59"/>
        <v>#N/A</v>
      </c>
      <c r="AC36" s="203">
        <f t="shared" si="11"/>
        <v>0</v>
      </c>
    </row>
    <row r="37" spans="1:29" ht="45.75" customHeight="1" x14ac:dyDescent="0.2">
      <c r="A37" s="729" t="s">
        <v>293</v>
      </c>
      <c r="B37" s="730"/>
      <c r="C37" s="731"/>
      <c r="D37" s="731"/>
      <c r="E37" s="730"/>
      <c r="F37" s="730"/>
      <c r="G37" s="731"/>
      <c r="H37" s="731"/>
      <c r="I37" s="731"/>
      <c r="J37" s="731"/>
      <c r="K37" s="731"/>
      <c r="L37" s="732"/>
      <c r="O37" s="316"/>
      <c r="P37" s="291" t="s">
        <v>28</v>
      </c>
      <c r="Q37" s="292" t="s">
        <v>25</v>
      </c>
      <c r="R37" s="292" t="s">
        <v>92</v>
      </c>
      <c r="S37" s="294">
        <f>$H$6</f>
        <v>0</v>
      </c>
      <c r="T37" s="294">
        <f>$I$6</f>
        <v>4</v>
      </c>
      <c r="U37" s="294">
        <f>$J$6</f>
        <v>6</v>
      </c>
      <c r="V37" s="294">
        <f>$K$6</f>
        <v>8</v>
      </c>
      <c r="W37" s="317">
        <f>$L$6</f>
        <v>10</v>
      </c>
      <c r="X37" s="292" t="s">
        <v>103</v>
      </c>
    </row>
    <row r="38" spans="1:29" ht="279" customHeight="1" x14ac:dyDescent="0.3">
      <c r="A38" s="307" t="s">
        <v>118</v>
      </c>
      <c r="B38" s="296" t="s">
        <v>167</v>
      </c>
      <c r="C38" s="321" t="s">
        <v>451</v>
      </c>
      <c r="D38" s="319" t="s">
        <v>32</v>
      </c>
      <c r="E38" s="721" t="s">
        <v>445</v>
      </c>
      <c r="F38" s="721"/>
      <c r="G38" s="80"/>
      <c r="H38" s="86"/>
      <c r="I38" s="86"/>
      <c r="J38" s="86"/>
      <c r="K38" s="86"/>
      <c r="L38" s="86"/>
      <c r="M38" s="323"/>
      <c r="O38" s="299"/>
      <c r="P38" s="318" t="str">
        <f t="shared" ref="P38:P39" si="68">A38</f>
        <v>4.1</v>
      </c>
      <c r="Q38" s="301" t="str">
        <f t="shared" ref="Q38:Q39" si="69">IF(R38="y","",MIN(S38:W38))</f>
        <v/>
      </c>
      <c r="R38" s="301" t="str">
        <f t="shared" ref="R38:R39" si="70">IF(COUNT(S38:W38)=0,"Y","")</f>
        <v>Y</v>
      </c>
      <c r="S38" s="301" t="str">
        <f t="shared" ref="S38:S39" si="71">IF(H38="x",$H$6,"")</f>
        <v/>
      </c>
      <c r="T38" s="301" t="str">
        <f t="shared" ref="T38:T39" si="72">IF(I38="x",$I$6,"")</f>
        <v/>
      </c>
      <c r="U38" s="301" t="str">
        <f t="shared" ref="U38:U39" si="73">IF(J38="x",$J$6,"")</f>
        <v/>
      </c>
      <c r="V38" s="301" t="str">
        <f t="shared" ref="V38:V39" si="74">IF(K38="x",$K$6,"")</f>
        <v/>
      </c>
      <c r="W38" s="301" t="str">
        <f t="shared" ref="W38:W39" si="75">IF(L38="x",$L$6,"")</f>
        <v/>
      </c>
      <c r="X38" s="301">
        <f t="shared" ref="X38:X39" si="76">IF(COUNTA(H38:L38)=0,0,IF(COUNTA(H38:L38)&lt;&gt;1,1,IF(ISERROR(HLOOKUP("X",H38:L38,1,0)),1,0)))</f>
        <v>0</v>
      </c>
      <c r="Z38" s="305" t="b">
        <f t="shared" ref="Z38:Z40" si="77">ISERROR(HLOOKUP("x",H38:L38,1,0))</f>
        <v>1</v>
      </c>
      <c r="AA38" s="306" t="e">
        <f t="shared" ref="AA38:AA40" si="78">HLOOKUP("x",H38:L38,1,0)</f>
        <v>#N/A</v>
      </c>
      <c r="AC38" s="203">
        <f t="shared" si="11"/>
        <v>0</v>
      </c>
    </row>
    <row r="39" spans="1:29" ht="409.6" customHeight="1" x14ac:dyDescent="0.2">
      <c r="A39" s="307" t="s">
        <v>119</v>
      </c>
      <c r="B39" s="296" t="s">
        <v>168</v>
      </c>
      <c r="C39" s="321" t="s">
        <v>452</v>
      </c>
      <c r="D39" s="319" t="s">
        <v>16</v>
      </c>
      <c r="E39" s="721" t="s">
        <v>446</v>
      </c>
      <c r="F39" s="721"/>
      <c r="G39" s="80"/>
      <c r="H39" s="86"/>
      <c r="I39" s="86"/>
      <c r="J39" s="86"/>
      <c r="K39" s="86"/>
      <c r="L39" s="86"/>
      <c r="O39" s="299"/>
      <c r="P39" s="331" t="str">
        <f t="shared" si="68"/>
        <v>4.2</v>
      </c>
      <c r="Q39" s="301" t="str">
        <f t="shared" si="69"/>
        <v/>
      </c>
      <c r="R39" s="301" t="str">
        <f t="shared" si="70"/>
        <v>Y</v>
      </c>
      <c r="S39" s="301" t="str">
        <f t="shared" si="71"/>
        <v/>
      </c>
      <c r="T39" s="301" t="str">
        <f t="shared" si="72"/>
        <v/>
      </c>
      <c r="U39" s="301" t="str">
        <f t="shared" si="73"/>
        <v/>
      </c>
      <c r="V39" s="301" t="str">
        <f t="shared" si="74"/>
        <v/>
      </c>
      <c r="W39" s="301" t="str">
        <f t="shared" si="75"/>
        <v/>
      </c>
      <c r="X39" s="301">
        <f t="shared" si="76"/>
        <v>0</v>
      </c>
      <c r="Z39" s="305" t="b">
        <f t="shared" si="77"/>
        <v>1</v>
      </c>
      <c r="AA39" s="306" t="e">
        <f t="shared" si="78"/>
        <v>#N/A</v>
      </c>
      <c r="AC39" s="203">
        <f t="shared" si="11"/>
        <v>0</v>
      </c>
    </row>
    <row r="40" spans="1:29" ht="234.75" customHeight="1" x14ac:dyDescent="0.2">
      <c r="A40" s="324" t="s">
        <v>6</v>
      </c>
      <c r="B40" s="332" t="s">
        <v>188</v>
      </c>
      <c r="C40" s="333"/>
      <c r="D40" s="334"/>
      <c r="E40" s="724" t="s">
        <v>447</v>
      </c>
      <c r="F40" s="724"/>
      <c r="G40" s="80"/>
      <c r="H40" s="86"/>
      <c r="I40" s="86"/>
      <c r="J40" s="86"/>
      <c r="K40" s="86"/>
      <c r="L40" s="86"/>
      <c r="O40" s="299"/>
      <c r="P40" s="331" t="str">
        <f t="shared" ref="P40" si="79">A40</f>
        <v>4.3</v>
      </c>
      <c r="Q40" s="301" t="str">
        <f t="shared" ref="Q40" si="80">IF(R40="y","",MIN(S40:W40))</f>
        <v/>
      </c>
      <c r="R40" s="301" t="str">
        <f t="shared" ref="R40" si="81">IF(COUNT(S40:W40)=0,"Y","")</f>
        <v>Y</v>
      </c>
      <c r="S40" s="301" t="str">
        <f t="shared" ref="S40" si="82">IF(H40="x",$H$6,"")</f>
        <v/>
      </c>
      <c r="T40" s="301" t="str">
        <f t="shared" ref="T40" si="83">IF(I40="x",$I$6,"")</f>
        <v/>
      </c>
      <c r="U40" s="301" t="str">
        <f t="shared" ref="U40" si="84">IF(J40="x",$J$6,"")</f>
        <v/>
      </c>
      <c r="V40" s="301" t="str">
        <f t="shared" ref="V40" si="85">IF(K40="x",$K$6,"")</f>
        <v/>
      </c>
      <c r="W40" s="301" t="str">
        <f t="shared" ref="W40" si="86">IF(L40="x",$L$6,"")</f>
        <v/>
      </c>
      <c r="X40" s="301">
        <f t="shared" ref="X40" si="87">IF(COUNTA(H40:L40)=0,0,IF(COUNTA(H40:L40)&lt;&gt;1,1,IF(ISERROR(HLOOKUP("X",H40:L40,1,0)),1,0)))</f>
        <v>0</v>
      </c>
      <c r="Z40" s="305" t="b">
        <f t="shared" si="77"/>
        <v>1</v>
      </c>
      <c r="AA40" s="306" t="e">
        <f t="shared" si="78"/>
        <v>#N/A</v>
      </c>
      <c r="AC40" s="203">
        <f t="shared" si="11"/>
        <v>0</v>
      </c>
    </row>
    <row r="41" spans="1:29" x14ac:dyDescent="0.3">
      <c r="D41" s="336"/>
      <c r="E41" s="337"/>
    </row>
    <row r="42" spans="1:29" x14ac:dyDescent="0.3">
      <c r="B42" s="340"/>
      <c r="D42" s="341"/>
      <c r="E42" s="337"/>
    </row>
  </sheetData>
  <sheetProtection algorithmName="SHA-512" hashValue="UbD8A+mR5qrtVVBajj+lbaaR5jGESEdaGg58d/PAj0g9wkjxVeKSQ4Esa12QW3Wa0THyE8PJNSWrTAJgc5Ej/A==" saltValue="SrYRsTPLFVJ91IofiqQKuQ==" spinCount="100000" sheet="1" formatCells="0" selectLockedCells="1"/>
  <mergeCells count="49">
    <mergeCell ref="E40:F40"/>
    <mergeCell ref="E33:F33"/>
    <mergeCell ref="E12:F12"/>
    <mergeCell ref="E38:F38"/>
    <mergeCell ref="E35:F35"/>
    <mergeCell ref="E13:F13"/>
    <mergeCell ref="E34:F34"/>
    <mergeCell ref="A37:L37"/>
    <mergeCell ref="B34:C34"/>
    <mergeCell ref="A15:L15"/>
    <mergeCell ref="E16:F16"/>
    <mergeCell ref="E17:F17"/>
    <mergeCell ref="E36:F36"/>
    <mergeCell ref="B29:C29"/>
    <mergeCell ref="E21:F21"/>
    <mergeCell ref="A20:L20"/>
    <mergeCell ref="E32:F32"/>
    <mergeCell ref="E39:F39"/>
    <mergeCell ref="B22:C22"/>
    <mergeCell ref="E23:F23"/>
    <mergeCell ref="B27:C27"/>
    <mergeCell ref="E27:F27"/>
    <mergeCell ref="E25:F25"/>
    <mergeCell ref="E26:F26"/>
    <mergeCell ref="E24:F24"/>
    <mergeCell ref="E22:F22"/>
    <mergeCell ref="B30:C30"/>
    <mergeCell ref="E28:F28"/>
    <mergeCell ref="E29:F29"/>
    <mergeCell ref="E31:F31"/>
    <mergeCell ref="E30:F30"/>
    <mergeCell ref="B31:C31"/>
    <mergeCell ref="P5:X5"/>
    <mergeCell ref="H5:L5"/>
    <mergeCell ref="U6:W6"/>
    <mergeCell ref="E8:F8"/>
    <mergeCell ref="E1:E5"/>
    <mergeCell ref="E6:F6"/>
    <mergeCell ref="H1:K1"/>
    <mergeCell ref="H2:K2"/>
    <mergeCell ref="A7:L7"/>
    <mergeCell ref="A1:B5"/>
    <mergeCell ref="H3:L3"/>
    <mergeCell ref="E19:F19"/>
    <mergeCell ref="E9:F9"/>
    <mergeCell ref="E10:F10"/>
    <mergeCell ref="E11:F11"/>
    <mergeCell ref="E14:F14"/>
    <mergeCell ref="E18:F18"/>
  </mergeCells>
  <phoneticPr fontId="6" type="noConversion"/>
  <conditionalFormatting sqref="I8:L14 H8:H10 H12:H14 H16:L19 H21:L36 H38:L40">
    <cfRule type="containsBlanks" dxfId="64" priority="108" stopIfTrue="1">
      <formula>LEN(TRIM(H8))=0</formula>
    </cfRule>
    <cfRule type="cellIs" dxfId="63" priority="109" stopIfTrue="1" operator="equal">
      <formula>"x"</formula>
    </cfRule>
    <cfRule type="cellIs" dxfId="62" priority="129" operator="notEqual">
      <formula>"x"</formula>
    </cfRule>
  </conditionalFormatting>
  <conditionalFormatting sqref="G8:G14 G16:G19 G38:G40 G21:G27 G29:G36">
    <cfRule type="expression" dxfId="61" priority="106">
      <formula>$X8</formula>
    </cfRule>
  </conditionalFormatting>
  <conditionalFormatting sqref="H23">
    <cfRule type="containsBlanks" dxfId="60" priority="62" stopIfTrue="1">
      <formula>LEN(TRIM(H23))=0</formula>
    </cfRule>
    <cfRule type="cellIs" dxfId="59" priority="63" stopIfTrue="1" operator="equal">
      <formula>"x"</formula>
    </cfRule>
    <cfRule type="cellIs" dxfId="58" priority="64" operator="notEqual">
      <formula>"x"</formula>
    </cfRule>
  </conditionalFormatting>
  <conditionalFormatting sqref="H23">
    <cfRule type="containsBlanks" dxfId="57" priority="58" stopIfTrue="1">
      <formula>LEN(TRIM(H23))=0</formula>
    </cfRule>
    <cfRule type="cellIs" dxfId="56" priority="59" stopIfTrue="1" operator="equal">
      <formula>"x"</formula>
    </cfRule>
    <cfRule type="cellIs" dxfId="55" priority="60" operator="notEqual">
      <formula>"x"</formula>
    </cfRule>
  </conditionalFormatting>
  <conditionalFormatting sqref="H23">
    <cfRule type="containsBlanks" dxfId="54" priority="55" stopIfTrue="1">
      <formula>LEN(TRIM(H23))=0</formula>
    </cfRule>
    <cfRule type="cellIs" dxfId="53" priority="56" stopIfTrue="1" operator="equal">
      <formula>"x"</formula>
    </cfRule>
    <cfRule type="cellIs" dxfId="52" priority="57" operator="notEqual">
      <formula>"x"</formula>
    </cfRule>
  </conditionalFormatting>
  <conditionalFormatting sqref="G11">
    <cfRule type="expression" dxfId="51" priority="54">
      <formula>$X11</formula>
    </cfRule>
  </conditionalFormatting>
  <conditionalFormatting sqref="H23">
    <cfRule type="containsBlanks" dxfId="50" priority="51" stopIfTrue="1">
      <formula>LEN(TRIM(H23))=0</formula>
    </cfRule>
    <cfRule type="cellIs" dxfId="49" priority="52" stopIfTrue="1" operator="equal">
      <formula>"x"</formula>
    </cfRule>
    <cfRule type="cellIs" dxfId="48" priority="53" operator="notEqual">
      <formula>"x"</formula>
    </cfRule>
  </conditionalFormatting>
  <conditionalFormatting sqref="H23">
    <cfRule type="containsBlanks" dxfId="47" priority="48" stopIfTrue="1">
      <formula>LEN(TRIM(H23))=0</formula>
    </cfRule>
    <cfRule type="cellIs" dxfId="46" priority="49" stopIfTrue="1" operator="equal">
      <formula>"x"</formula>
    </cfRule>
    <cfRule type="cellIs" dxfId="45" priority="50" operator="notEqual">
      <formula>"x"</formula>
    </cfRule>
  </conditionalFormatting>
  <conditionalFormatting sqref="H28">
    <cfRule type="containsBlanks" dxfId="44" priority="45" stopIfTrue="1">
      <formula>LEN(TRIM(H28))=0</formula>
    </cfRule>
    <cfRule type="cellIs" dxfId="43" priority="46" stopIfTrue="1" operator="equal">
      <formula>"x"</formula>
    </cfRule>
    <cfRule type="cellIs" dxfId="42" priority="47" operator="notEqual">
      <formula>"x"</formula>
    </cfRule>
  </conditionalFormatting>
  <conditionalFormatting sqref="H38">
    <cfRule type="containsBlanks" dxfId="41" priority="42" stopIfTrue="1">
      <formula>LEN(TRIM(H38))=0</formula>
    </cfRule>
    <cfRule type="cellIs" dxfId="40" priority="43" stopIfTrue="1" operator="equal">
      <formula>"x"</formula>
    </cfRule>
    <cfRule type="cellIs" dxfId="39" priority="44" operator="notEqual">
      <formula>"x"</formula>
    </cfRule>
  </conditionalFormatting>
  <conditionalFormatting sqref="G8:G14">
    <cfRule type="expression" dxfId="38" priority="38">
      <formula>AC8&lt;=$AC$7</formula>
    </cfRule>
    <cfRule type="expression" dxfId="37" priority="39">
      <formula>H8=x</formula>
    </cfRule>
  </conditionalFormatting>
  <conditionalFormatting sqref="G8:G14">
    <cfRule type="expression" dxfId="36" priority="37">
      <formula>AC8&lt;=$AC$7</formula>
    </cfRule>
  </conditionalFormatting>
  <conditionalFormatting sqref="G16:G19">
    <cfRule type="expression" dxfId="35" priority="35">
      <formula>AC16&lt;=$AC$7</formula>
    </cfRule>
    <cfRule type="expression" dxfId="34" priority="36">
      <formula>H16=x</formula>
    </cfRule>
  </conditionalFormatting>
  <conditionalFormatting sqref="G16:G19">
    <cfRule type="expression" dxfId="33" priority="34">
      <formula>AC16&lt;=$AC$7</formula>
    </cfRule>
  </conditionalFormatting>
  <conditionalFormatting sqref="G21:G27 G29:G36">
    <cfRule type="expression" dxfId="32" priority="32">
      <formula>AC21&lt;=$AC$7</formula>
    </cfRule>
    <cfRule type="expression" dxfId="31" priority="33">
      <formula>H21=x</formula>
    </cfRule>
  </conditionalFormatting>
  <conditionalFormatting sqref="G21:G27 G29:G36">
    <cfRule type="expression" dxfId="30" priority="31">
      <formula>AC21&lt;=$AC$7</formula>
    </cfRule>
  </conditionalFormatting>
  <conditionalFormatting sqref="G38">
    <cfRule type="expression" dxfId="29" priority="29">
      <formula>AC38&lt;=$AC$7</formula>
    </cfRule>
    <cfRule type="expression" dxfId="28" priority="30">
      <formula>H38=x</formula>
    </cfRule>
  </conditionalFormatting>
  <conditionalFormatting sqref="G38">
    <cfRule type="expression" dxfId="27" priority="28">
      <formula>AC38&lt;=$AC$7</formula>
    </cfRule>
  </conditionalFormatting>
  <conditionalFormatting sqref="G39">
    <cfRule type="expression" dxfId="26" priority="26">
      <formula>AC39&lt;=$AC$7</formula>
    </cfRule>
    <cfRule type="expression" dxfId="25" priority="27">
      <formula>H39=x</formula>
    </cfRule>
  </conditionalFormatting>
  <conditionalFormatting sqref="G39">
    <cfRule type="expression" dxfId="24" priority="25">
      <formula>AC39&lt;=$AC$7</formula>
    </cfRule>
  </conditionalFormatting>
  <conditionalFormatting sqref="G40">
    <cfRule type="expression" dxfId="23" priority="23">
      <formula>AC40&lt;=$AC$7</formula>
    </cfRule>
    <cfRule type="expression" dxfId="22" priority="24">
      <formula>H40=x</formula>
    </cfRule>
  </conditionalFormatting>
  <conditionalFormatting sqref="G40">
    <cfRule type="expression" dxfId="21" priority="22">
      <formula>AC40&lt;=$AC$7</formula>
    </cfRule>
  </conditionalFormatting>
  <conditionalFormatting sqref="G8:G14">
    <cfRule type="expression" dxfId="20" priority="21">
      <formula>AC8&lt;=$AC$7</formula>
    </cfRule>
  </conditionalFormatting>
  <conditionalFormatting sqref="G16:G19">
    <cfRule type="expression" dxfId="19" priority="19">
      <formula>AC16&lt;=$AC$7</formula>
    </cfRule>
    <cfRule type="expression" dxfId="18" priority="20">
      <formula>H16=x</formula>
    </cfRule>
  </conditionalFormatting>
  <conditionalFormatting sqref="G16:G19">
    <cfRule type="expression" dxfId="17" priority="18">
      <formula>AC16&lt;=$AC$7</formula>
    </cfRule>
  </conditionalFormatting>
  <conditionalFormatting sqref="G16:G19">
    <cfRule type="expression" dxfId="16" priority="17">
      <formula>AC16&lt;=$AC$7</formula>
    </cfRule>
  </conditionalFormatting>
  <conditionalFormatting sqref="G21:G27 G29:G36">
    <cfRule type="expression" dxfId="15" priority="15">
      <formula>AC21&lt;=$AC$7</formula>
    </cfRule>
    <cfRule type="expression" dxfId="14" priority="16">
      <formula>H21=x</formula>
    </cfRule>
  </conditionalFormatting>
  <conditionalFormatting sqref="G21:G27 G29:G36">
    <cfRule type="expression" dxfId="13" priority="14">
      <formula>AC21&lt;=$AC$7</formula>
    </cfRule>
  </conditionalFormatting>
  <conditionalFormatting sqref="G21:G27 G29:G36">
    <cfRule type="expression" dxfId="12" priority="13">
      <formula>AC21&lt;=$AC$7</formula>
    </cfRule>
  </conditionalFormatting>
  <conditionalFormatting sqref="G38:G40">
    <cfRule type="expression" dxfId="11" priority="11">
      <formula>AC38&lt;=$AC$7</formula>
    </cfRule>
    <cfRule type="expression" dxfId="10" priority="12">
      <formula>H38=x</formula>
    </cfRule>
  </conditionalFormatting>
  <conditionalFormatting sqref="G38:G40">
    <cfRule type="expression" dxfId="9" priority="10">
      <formula>AC38&lt;=$AC$7</formula>
    </cfRule>
  </conditionalFormatting>
  <conditionalFormatting sqref="G38:G40">
    <cfRule type="expression" dxfId="8" priority="9">
      <formula>AC38&lt;=$AC$7</formula>
    </cfRule>
  </conditionalFormatting>
  <conditionalFormatting sqref="G28">
    <cfRule type="expression" dxfId="7" priority="8">
      <formula>$X28</formula>
    </cfRule>
  </conditionalFormatting>
  <conditionalFormatting sqref="G28">
    <cfRule type="expression" dxfId="6" priority="6">
      <formula>AC28&lt;=$AC$7</formula>
    </cfRule>
    <cfRule type="expression" dxfId="5" priority="7">
      <formula>H28=x</formula>
    </cfRule>
  </conditionalFormatting>
  <conditionalFormatting sqref="G28">
    <cfRule type="expression" dxfId="4" priority="5">
      <formula>AC28&lt;=$AC$7</formula>
    </cfRule>
  </conditionalFormatting>
  <conditionalFormatting sqref="G28">
    <cfRule type="expression" dxfId="3" priority="3">
      <formula>AC28&lt;=$AC$7</formula>
    </cfRule>
    <cfRule type="expression" dxfId="2" priority="4">
      <formula>H28=x</formula>
    </cfRule>
  </conditionalFormatting>
  <conditionalFormatting sqref="G28">
    <cfRule type="expression" dxfId="1" priority="2">
      <formula>AC28&lt;=$AC$7</formula>
    </cfRule>
  </conditionalFormatting>
  <conditionalFormatting sqref="G28">
    <cfRule type="expression" dxfId="0" priority="1">
      <formula>AC28&lt;=$AC$7</formula>
    </cfRule>
  </conditionalFormatting>
  <pageMargins left="0.2" right="0.2" top="0.28999999999999998" bottom="0.45" header="0.3" footer="0.2"/>
  <pageSetup paperSize="5" scale="58" fitToHeight="16" orientation="landscape" r:id="rId1"/>
  <headerFooter>
    <oddFooter xml:space="preserve">&amp;LISO-006-FO&amp;C&amp;"Arial,Italic"Rev: D - Page &amp;P of &amp;N
Copies must be verified for current revision. &amp;"Arial,Regular"     &amp;RDate: 03/24/2020
</oddFooter>
  </headerFooter>
  <rowBreaks count="1" manualBreakCount="1">
    <brk id="18" max="16383"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N62"/>
  <sheetViews>
    <sheetView showGridLines="0" zoomScaleNormal="100" workbookViewId="0">
      <selection activeCell="A56" sqref="A56:H59"/>
    </sheetView>
  </sheetViews>
  <sheetFormatPr defaultColWidth="11.42578125" defaultRowHeight="12" x14ac:dyDescent="0.2"/>
  <cols>
    <col min="1" max="1" width="12" style="343" customWidth="1"/>
    <col min="2" max="2" width="10" style="343" customWidth="1"/>
    <col min="3" max="3" width="17.5703125" style="343" customWidth="1"/>
    <col min="4" max="4" width="8.140625" style="343" customWidth="1"/>
    <col min="5" max="5" width="22" style="343" customWidth="1"/>
    <col min="6" max="6" width="10.5703125" style="343" customWidth="1"/>
    <col min="7" max="7" width="10.85546875" style="343" customWidth="1"/>
    <col min="8" max="8" width="13.5703125" style="343" customWidth="1"/>
    <col min="9" max="9" width="4.28515625" style="343" customWidth="1"/>
    <col min="10" max="256" width="11.42578125" style="343"/>
    <col min="257" max="257" width="12" style="343" customWidth="1"/>
    <col min="258" max="258" width="10" style="343" customWidth="1"/>
    <col min="259" max="259" width="17.5703125" style="343" customWidth="1"/>
    <col min="260" max="260" width="8.140625" style="343" customWidth="1"/>
    <col min="261" max="261" width="22" style="343" customWidth="1"/>
    <col min="262" max="262" width="10.5703125" style="343" customWidth="1"/>
    <col min="263" max="263" width="10.85546875" style="343" customWidth="1"/>
    <col min="264" max="264" width="13.5703125" style="343" customWidth="1"/>
    <col min="265" max="512" width="11.42578125" style="343"/>
    <col min="513" max="513" width="12" style="343" customWidth="1"/>
    <col min="514" max="514" width="10" style="343" customWidth="1"/>
    <col min="515" max="515" width="17.5703125" style="343" customWidth="1"/>
    <col min="516" max="516" width="8.140625" style="343" customWidth="1"/>
    <col min="517" max="517" width="22" style="343" customWidth="1"/>
    <col min="518" max="518" width="10.5703125" style="343" customWidth="1"/>
    <col min="519" max="519" width="10.85546875" style="343" customWidth="1"/>
    <col min="520" max="520" width="13.5703125" style="343" customWidth="1"/>
    <col min="521" max="768" width="11.42578125" style="343"/>
    <col min="769" max="769" width="12" style="343" customWidth="1"/>
    <col min="770" max="770" width="10" style="343" customWidth="1"/>
    <col min="771" max="771" width="17.5703125" style="343" customWidth="1"/>
    <col min="772" max="772" width="8.140625" style="343" customWidth="1"/>
    <col min="773" max="773" width="22" style="343" customWidth="1"/>
    <col min="774" max="774" width="10.5703125" style="343" customWidth="1"/>
    <col min="775" max="775" width="10.85546875" style="343" customWidth="1"/>
    <col min="776" max="776" width="13.5703125" style="343" customWidth="1"/>
    <col min="777" max="1024" width="11.42578125" style="343"/>
    <col min="1025" max="1025" width="12" style="343" customWidth="1"/>
    <col min="1026" max="1026" width="10" style="343" customWidth="1"/>
    <col min="1027" max="1027" width="17.5703125" style="343" customWidth="1"/>
    <col min="1028" max="1028" width="8.140625" style="343" customWidth="1"/>
    <col min="1029" max="1029" width="22" style="343" customWidth="1"/>
    <col min="1030" max="1030" width="10.5703125" style="343" customWidth="1"/>
    <col min="1031" max="1031" width="10.85546875" style="343" customWidth="1"/>
    <col min="1032" max="1032" width="13.5703125" style="343" customWidth="1"/>
    <col min="1033" max="1280" width="11.42578125" style="343"/>
    <col min="1281" max="1281" width="12" style="343" customWidth="1"/>
    <col min="1282" max="1282" width="10" style="343" customWidth="1"/>
    <col min="1283" max="1283" width="17.5703125" style="343" customWidth="1"/>
    <col min="1284" max="1284" width="8.140625" style="343" customWidth="1"/>
    <col min="1285" max="1285" width="22" style="343" customWidth="1"/>
    <col min="1286" max="1286" width="10.5703125" style="343" customWidth="1"/>
    <col min="1287" max="1287" width="10.85546875" style="343" customWidth="1"/>
    <col min="1288" max="1288" width="13.5703125" style="343" customWidth="1"/>
    <col min="1289" max="1536" width="11.42578125" style="343"/>
    <col min="1537" max="1537" width="12" style="343" customWidth="1"/>
    <col min="1538" max="1538" width="10" style="343" customWidth="1"/>
    <col min="1539" max="1539" width="17.5703125" style="343" customWidth="1"/>
    <col min="1540" max="1540" width="8.140625" style="343" customWidth="1"/>
    <col min="1541" max="1541" width="22" style="343" customWidth="1"/>
    <col min="1542" max="1542" width="10.5703125" style="343" customWidth="1"/>
    <col min="1543" max="1543" width="10.85546875" style="343" customWidth="1"/>
    <col min="1544" max="1544" width="13.5703125" style="343" customWidth="1"/>
    <col min="1545" max="1792" width="11.42578125" style="343"/>
    <col min="1793" max="1793" width="12" style="343" customWidth="1"/>
    <col min="1794" max="1794" width="10" style="343" customWidth="1"/>
    <col min="1795" max="1795" width="17.5703125" style="343" customWidth="1"/>
    <col min="1796" max="1796" width="8.140625" style="343" customWidth="1"/>
    <col min="1797" max="1797" width="22" style="343" customWidth="1"/>
    <col min="1798" max="1798" width="10.5703125" style="343" customWidth="1"/>
    <col min="1799" max="1799" width="10.85546875" style="343" customWidth="1"/>
    <col min="1800" max="1800" width="13.5703125" style="343" customWidth="1"/>
    <col min="1801" max="2048" width="11.42578125" style="343"/>
    <col min="2049" max="2049" width="12" style="343" customWidth="1"/>
    <col min="2050" max="2050" width="10" style="343" customWidth="1"/>
    <col min="2051" max="2051" width="17.5703125" style="343" customWidth="1"/>
    <col min="2052" max="2052" width="8.140625" style="343" customWidth="1"/>
    <col min="2053" max="2053" width="22" style="343" customWidth="1"/>
    <col min="2054" max="2054" width="10.5703125" style="343" customWidth="1"/>
    <col min="2055" max="2055" width="10.85546875" style="343" customWidth="1"/>
    <col min="2056" max="2056" width="13.5703125" style="343" customWidth="1"/>
    <col min="2057" max="2304" width="11.42578125" style="343"/>
    <col min="2305" max="2305" width="12" style="343" customWidth="1"/>
    <col min="2306" max="2306" width="10" style="343" customWidth="1"/>
    <col min="2307" max="2307" width="17.5703125" style="343" customWidth="1"/>
    <col min="2308" max="2308" width="8.140625" style="343" customWidth="1"/>
    <col min="2309" max="2309" width="22" style="343" customWidth="1"/>
    <col min="2310" max="2310" width="10.5703125" style="343" customWidth="1"/>
    <col min="2311" max="2311" width="10.85546875" style="343" customWidth="1"/>
    <col min="2312" max="2312" width="13.5703125" style="343" customWidth="1"/>
    <col min="2313" max="2560" width="11.42578125" style="343"/>
    <col min="2561" max="2561" width="12" style="343" customWidth="1"/>
    <col min="2562" max="2562" width="10" style="343" customWidth="1"/>
    <col min="2563" max="2563" width="17.5703125" style="343" customWidth="1"/>
    <col min="2564" max="2564" width="8.140625" style="343" customWidth="1"/>
    <col min="2565" max="2565" width="22" style="343" customWidth="1"/>
    <col min="2566" max="2566" width="10.5703125" style="343" customWidth="1"/>
    <col min="2567" max="2567" width="10.85546875" style="343" customWidth="1"/>
    <col min="2568" max="2568" width="13.5703125" style="343" customWidth="1"/>
    <col min="2569" max="2816" width="11.42578125" style="343"/>
    <col min="2817" max="2817" width="12" style="343" customWidth="1"/>
    <col min="2818" max="2818" width="10" style="343" customWidth="1"/>
    <col min="2819" max="2819" width="17.5703125" style="343" customWidth="1"/>
    <col min="2820" max="2820" width="8.140625" style="343" customWidth="1"/>
    <col min="2821" max="2821" width="22" style="343" customWidth="1"/>
    <col min="2822" max="2822" width="10.5703125" style="343" customWidth="1"/>
    <col min="2823" max="2823" width="10.85546875" style="343" customWidth="1"/>
    <col min="2824" max="2824" width="13.5703125" style="343" customWidth="1"/>
    <col min="2825" max="3072" width="11.42578125" style="343"/>
    <col min="3073" max="3073" width="12" style="343" customWidth="1"/>
    <col min="3074" max="3074" width="10" style="343" customWidth="1"/>
    <col min="3075" max="3075" width="17.5703125" style="343" customWidth="1"/>
    <col min="3076" max="3076" width="8.140625" style="343" customWidth="1"/>
    <col min="3077" max="3077" width="22" style="343" customWidth="1"/>
    <col min="3078" max="3078" width="10.5703125" style="343" customWidth="1"/>
    <col min="3079" max="3079" width="10.85546875" style="343" customWidth="1"/>
    <col min="3080" max="3080" width="13.5703125" style="343" customWidth="1"/>
    <col min="3081" max="3328" width="11.42578125" style="343"/>
    <col min="3329" max="3329" width="12" style="343" customWidth="1"/>
    <col min="3330" max="3330" width="10" style="343" customWidth="1"/>
    <col min="3331" max="3331" width="17.5703125" style="343" customWidth="1"/>
    <col min="3332" max="3332" width="8.140625" style="343" customWidth="1"/>
    <col min="3333" max="3333" width="22" style="343" customWidth="1"/>
    <col min="3334" max="3334" width="10.5703125" style="343" customWidth="1"/>
    <col min="3335" max="3335" width="10.85546875" style="343" customWidth="1"/>
    <col min="3336" max="3336" width="13.5703125" style="343" customWidth="1"/>
    <col min="3337" max="3584" width="11.42578125" style="343"/>
    <col min="3585" max="3585" width="12" style="343" customWidth="1"/>
    <col min="3586" max="3586" width="10" style="343" customWidth="1"/>
    <col min="3587" max="3587" width="17.5703125" style="343" customWidth="1"/>
    <col min="3588" max="3588" width="8.140625" style="343" customWidth="1"/>
    <col min="3589" max="3589" width="22" style="343" customWidth="1"/>
    <col min="3590" max="3590" width="10.5703125" style="343" customWidth="1"/>
    <col min="3591" max="3591" width="10.85546875" style="343" customWidth="1"/>
    <col min="3592" max="3592" width="13.5703125" style="343" customWidth="1"/>
    <col min="3593" max="3840" width="11.42578125" style="343"/>
    <col min="3841" max="3841" width="12" style="343" customWidth="1"/>
    <col min="3842" max="3842" width="10" style="343" customWidth="1"/>
    <col min="3843" max="3843" width="17.5703125" style="343" customWidth="1"/>
    <col min="3844" max="3844" width="8.140625" style="343" customWidth="1"/>
    <col min="3845" max="3845" width="22" style="343" customWidth="1"/>
    <col min="3846" max="3846" width="10.5703125" style="343" customWidth="1"/>
    <col min="3847" max="3847" width="10.85546875" style="343" customWidth="1"/>
    <col min="3848" max="3848" width="13.5703125" style="343" customWidth="1"/>
    <col min="3849" max="4096" width="11.42578125" style="343"/>
    <col min="4097" max="4097" width="12" style="343" customWidth="1"/>
    <col min="4098" max="4098" width="10" style="343" customWidth="1"/>
    <col min="4099" max="4099" width="17.5703125" style="343" customWidth="1"/>
    <col min="4100" max="4100" width="8.140625" style="343" customWidth="1"/>
    <col min="4101" max="4101" width="22" style="343" customWidth="1"/>
    <col min="4102" max="4102" width="10.5703125" style="343" customWidth="1"/>
    <col min="4103" max="4103" width="10.85546875" style="343" customWidth="1"/>
    <col min="4104" max="4104" width="13.5703125" style="343" customWidth="1"/>
    <col min="4105" max="4352" width="11.42578125" style="343"/>
    <col min="4353" max="4353" width="12" style="343" customWidth="1"/>
    <col min="4354" max="4354" width="10" style="343" customWidth="1"/>
    <col min="4355" max="4355" width="17.5703125" style="343" customWidth="1"/>
    <col min="4356" max="4356" width="8.140625" style="343" customWidth="1"/>
    <col min="4357" max="4357" width="22" style="343" customWidth="1"/>
    <col min="4358" max="4358" width="10.5703125" style="343" customWidth="1"/>
    <col min="4359" max="4359" width="10.85546875" style="343" customWidth="1"/>
    <col min="4360" max="4360" width="13.5703125" style="343" customWidth="1"/>
    <col min="4361" max="4608" width="11.42578125" style="343"/>
    <col min="4609" max="4609" width="12" style="343" customWidth="1"/>
    <col min="4610" max="4610" width="10" style="343" customWidth="1"/>
    <col min="4611" max="4611" width="17.5703125" style="343" customWidth="1"/>
    <col min="4612" max="4612" width="8.140625" style="343" customWidth="1"/>
    <col min="4613" max="4613" width="22" style="343" customWidth="1"/>
    <col min="4614" max="4614" width="10.5703125" style="343" customWidth="1"/>
    <col min="4615" max="4615" width="10.85546875" style="343" customWidth="1"/>
    <col min="4616" max="4616" width="13.5703125" style="343" customWidth="1"/>
    <col min="4617" max="4864" width="11.42578125" style="343"/>
    <col min="4865" max="4865" width="12" style="343" customWidth="1"/>
    <col min="4866" max="4866" width="10" style="343" customWidth="1"/>
    <col min="4867" max="4867" width="17.5703125" style="343" customWidth="1"/>
    <col min="4868" max="4868" width="8.140625" style="343" customWidth="1"/>
    <col min="4869" max="4869" width="22" style="343" customWidth="1"/>
    <col min="4870" max="4870" width="10.5703125" style="343" customWidth="1"/>
    <col min="4871" max="4871" width="10.85546875" style="343" customWidth="1"/>
    <col min="4872" max="4872" width="13.5703125" style="343" customWidth="1"/>
    <col min="4873" max="5120" width="11.42578125" style="343"/>
    <col min="5121" max="5121" width="12" style="343" customWidth="1"/>
    <col min="5122" max="5122" width="10" style="343" customWidth="1"/>
    <col min="5123" max="5123" width="17.5703125" style="343" customWidth="1"/>
    <col min="5124" max="5124" width="8.140625" style="343" customWidth="1"/>
    <col min="5125" max="5125" width="22" style="343" customWidth="1"/>
    <col min="5126" max="5126" width="10.5703125" style="343" customWidth="1"/>
    <col min="5127" max="5127" width="10.85546875" style="343" customWidth="1"/>
    <col min="5128" max="5128" width="13.5703125" style="343" customWidth="1"/>
    <col min="5129" max="5376" width="11.42578125" style="343"/>
    <col min="5377" max="5377" width="12" style="343" customWidth="1"/>
    <col min="5378" max="5378" width="10" style="343" customWidth="1"/>
    <col min="5379" max="5379" width="17.5703125" style="343" customWidth="1"/>
    <col min="5380" max="5380" width="8.140625" style="343" customWidth="1"/>
    <col min="5381" max="5381" width="22" style="343" customWidth="1"/>
    <col min="5382" max="5382" width="10.5703125" style="343" customWidth="1"/>
    <col min="5383" max="5383" width="10.85546875" style="343" customWidth="1"/>
    <col min="5384" max="5384" width="13.5703125" style="343" customWidth="1"/>
    <col min="5385" max="5632" width="11.42578125" style="343"/>
    <col min="5633" max="5633" width="12" style="343" customWidth="1"/>
    <col min="5634" max="5634" width="10" style="343" customWidth="1"/>
    <col min="5635" max="5635" width="17.5703125" style="343" customWidth="1"/>
    <col min="5636" max="5636" width="8.140625" style="343" customWidth="1"/>
    <col min="5637" max="5637" width="22" style="343" customWidth="1"/>
    <col min="5638" max="5638" width="10.5703125" style="343" customWidth="1"/>
    <col min="5639" max="5639" width="10.85546875" style="343" customWidth="1"/>
    <col min="5640" max="5640" width="13.5703125" style="343" customWidth="1"/>
    <col min="5641" max="5888" width="11.42578125" style="343"/>
    <col min="5889" max="5889" width="12" style="343" customWidth="1"/>
    <col min="5890" max="5890" width="10" style="343" customWidth="1"/>
    <col min="5891" max="5891" width="17.5703125" style="343" customWidth="1"/>
    <col min="5892" max="5892" width="8.140625" style="343" customWidth="1"/>
    <col min="5893" max="5893" width="22" style="343" customWidth="1"/>
    <col min="5894" max="5894" width="10.5703125" style="343" customWidth="1"/>
    <col min="5895" max="5895" width="10.85546875" style="343" customWidth="1"/>
    <col min="5896" max="5896" width="13.5703125" style="343" customWidth="1"/>
    <col min="5897" max="6144" width="11.42578125" style="343"/>
    <col min="6145" max="6145" width="12" style="343" customWidth="1"/>
    <col min="6146" max="6146" width="10" style="343" customWidth="1"/>
    <col min="6147" max="6147" width="17.5703125" style="343" customWidth="1"/>
    <col min="6148" max="6148" width="8.140625" style="343" customWidth="1"/>
    <col min="6149" max="6149" width="22" style="343" customWidth="1"/>
    <col min="6150" max="6150" width="10.5703125" style="343" customWidth="1"/>
    <col min="6151" max="6151" width="10.85546875" style="343" customWidth="1"/>
    <col min="6152" max="6152" width="13.5703125" style="343" customWidth="1"/>
    <col min="6153" max="6400" width="11.42578125" style="343"/>
    <col min="6401" max="6401" width="12" style="343" customWidth="1"/>
    <col min="6402" max="6402" width="10" style="343" customWidth="1"/>
    <col min="6403" max="6403" width="17.5703125" style="343" customWidth="1"/>
    <col min="6404" max="6404" width="8.140625" style="343" customWidth="1"/>
    <col min="6405" max="6405" width="22" style="343" customWidth="1"/>
    <col min="6406" max="6406" width="10.5703125" style="343" customWidth="1"/>
    <col min="6407" max="6407" width="10.85546875" style="343" customWidth="1"/>
    <col min="6408" max="6408" width="13.5703125" style="343" customWidth="1"/>
    <col min="6409" max="6656" width="11.42578125" style="343"/>
    <col min="6657" max="6657" width="12" style="343" customWidth="1"/>
    <col min="6658" max="6658" width="10" style="343" customWidth="1"/>
    <col min="6659" max="6659" width="17.5703125" style="343" customWidth="1"/>
    <col min="6660" max="6660" width="8.140625" style="343" customWidth="1"/>
    <col min="6661" max="6661" width="22" style="343" customWidth="1"/>
    <col min="6662" max="6662" width="10.5703125" style="343" customWidth="1"/>
    <col min="6663" max="6663" width="10.85546875" style="343" customWidth="1"/>
    <col min="6664" max="6664" width="13.5703125" style="343" customWidth="1"/>
    <col min="6665" max="6912" width="11.42578125" style="343"/>
    <col min="6913" max="6913" width="12" style="343" customWidth="1"/>
    <col min="6914" max="6914" width="10" style="343" customWidth="1"/>
    <col min="6915" max="6915" width="17.5703125" style="343" customWidth="1"/>
    <col min="6916" max="6916" width="8.140625" style="343" customWidth="1"/>
    <col min="6917" max="6917" width="22" style="343" customWidth="1"/>
    <col min="6918" max="6918" width="10.5703125" style="343" customWidth="1"/>
    <col min="6919" max="6919" width="10.85546875" style="343" customWidth="1"/>
    <col min="6920" max="6920" width="13.5703125" style="343" customWidth="1"/>
    <col min="6921" max="7168" width="11.42578125" style="343"/>
    <col min="7169" max="7169" width="12" style="343" customWidth="1"/>
    <col min="7170" max="7170" width="10" style="343" customWidth="1"/>
    <col min="7171" max="7171" width="17.5703125" style="343" customWidth="1"/>
    <col min="7172" max="7172" width="8.140625" style="343" customWidth="1"/>
    <col min="7173" max="7173" width="22" style="343" customWidth="1"/>
    <col min="7174" max="7174" width="10.5703125" style="343" customWidth="1"/>
    <col min="7175" max="7175" width="10.85546875" style="343" customWidth="1"/>
    <col min="7176" max="7176" width="13.5703125" style="343" customWidth="1"/>
    <col min="7177" max="7424" width="11.42578125" style="343"/>
    <col min="7425" max="7425" width="12" style="343" customWidth="1"/>
    <col min="7426" max="7426" width="10" style="343" customWidth="1"/>
    <col min="7427" max="7427" width="17.5703125" style="343" customWidth="1"/>
    <col min="7428" max="7428" width="8.140625" style="343" customWidth="1"/>
    <col min="7429" max="7429" width="22" style="343" customWidth="1"/>
    <col min="7430" max="7430" width="10.5703125" style="343" customWidth="1"/>
    <col min="7431" max="7431" width="10.85546875" style="343" customWidth="1"/>
    <col min="7432" max="7432" width="13.5703125" style="343" customWidth="1"/>
    <col min="7433" max="7680" width="11.42578125" style="343"/>
    <col min="7681" max="7681" width="12" style="343" customWidth="1"/>
    <col min="7682" max="7682" width="10" style="343" customWidth="1"/>
    <col min="7683" max="7683" width="17.5703125" style="343" customWidth="1"/>
    <col min="7684" max="7684" width="8.140625" style="343" customWidth="1"/>
    <col min="7685" max="7685" width="22" style="343" customWidth="1"/>
    <col min="7686" max="7686" width="10.5703125" style="343" customWidth="1"/>
    <col min="7687" max="7687" width="10.85546875" style="343" customWidth="1"/>
    <col min="7688" max="7688" width="13.5703125" style="343" customWidth="1"/>
    <col min="7689" max="7936" width="11.42578125" style="343"/>
    <col min="7937" max="7937" width="12" style="343" customWidth="1"/>
    <col min="7938" max="7938" width="10" style="343" customWidth="1"/>
    <col min="7939" max="7939" width="17.5703125" style="343" customWidth="1"/>
    <col min="7940" max="7940" width="8.140625" style="343" customWidth="1"/>
    <col min="7941" max="7941" width="22" style="343" customWidth="1"/>
    <col min="7942" max="7942" width="10.5703125" style="343" customWidth="1"/>
    <col min="7943" max="7943" width="10.85546875" style="343" customWidth="1"/>
    <col min="7944" max="7944" width="13.5703125" style="343" customWidth="1"/>
    <col min="7945" max="8192" width="11.42578125" style="343"/>
    <col min="8193" max="8193" width="12" style="343" customWidth="1"/>
    <col min="8194" max="8194" width="10" style="343" customWidth="1"/>
    <col min="8195" max="8195" width="17.5703125" style="343" customWidth="1"/>
    <col min="8196" max="8196" width="8.140625" style="343" customWidth="1"/>
    <col min="8197" max="8197" width="22" style="343" customWidth="1"/>
    <col min="8198" max="8198" width="10.5703125" style="343" customWidth="1"/>
    <col min="8199" max="8199" width="10.85546875" style="343" customWidth="1"/>
    <col min="8200" max="8200" width="13.5703125" style="343" customWidth="1"/>
    <col min="8201" max="8448" width="11.42578125" style="343"/>
    <col min="8449" max="8449" width="12" style="343" customWidth="1"/>
    <col min="8450" max="8450" width="10" style="343" customWidth="1"/>
    <col min="8451" max="8451" width="17.5703125" style="343" customWidth="1"/>
    <col min="8452" max="8452" width="8.140625" style="343" customWidth="1"/>
    <col min="8453" max="8453" width="22" style="343" customWidth="1"/>
    <col min="8454" max="8454" width="10.5703125" style="343" customWidth="1"/>
    <col min="8455" max="8455" width="10.85546875" style="343" customWidth="1"/>
    <col min="8456" max="8456" width="13.5703125" style="343" customWidth="1"/>
    <col min="8457" max="8704" width="11.42578125" style="343"/>
    <col min="8705" max="8705" width="12" style="343" customWidth="1"/>
    <col min="8706" max="8706" width="10" style="343" customWidth="1"/>
    <col min="8707" max="8707" width="17.5703125" style="343" customWidth="1"/>
    <col min="8708" max="8708" width="8.140625" style="343" customWidth="1"/>
    <col min="8709" max="8709" width="22" style="343" customWidth="1"/>
    <col min="8710" max="8710" width="10.5703125" style="343" customWidth="1"/>
    <col min="8711" max="8711" width="10.85546875" style="343" customWidth="1"/>
    <col min="8712" max="8712" width="13.5703125" style="343" customWidth="1"/>
    <col min="8713" max="8960" width="11.42578125" style="343"/>
    <col min="8961" max="8961" width="12" style="343" customWidth="1"/>
    <col min="8962" max="8962" width="10" style="343" customWidth="1"/>
    <col min="8963" max="8963" width="17.5703125" style="343" customWidth="1"/>
    <col min="8964" max="8964" width="8.140625" style="343" customWidth="1"/>
    <col min="8965" max="8965" width="22" style="343" customWidth="1"/>
    <col min="8966" max="8966" width="10.5703125" style="343" customWidth="1"/>
    <col min="8967" max="8967" width="10.85546875" style="343" customWidth="1"/>
    <col min="8968" max="8968" width="13.5703125" style="343" customWidth="1"/>
    <col min="8969" max="9216" width="11.42578125" style="343"/>
    <col min="9217" max="9217" width="12" style="343" customWidth="1"/>
    <col min="9218" max="9218" width="10" style="343" customWidth="1"/>
    <col min="9219" max="9219" width="17.5703125" style="343" customWidth="1"/>
    <col min="9220" max="9220" width="8.140625" style="343" customWidth="1"/>
    <col min="9221" max="9221" width="22" style="343" customWidth="1"/>
    <col min="9222" max="9222" width="10.5703125" style="343" customWidth="1"/>
    <col min="9223" max="9223" width="10.85546875" style="343" customWidth="1"/>
    <col min="9224" max="9224" width="13.5703125" style="343" customWidth="1"/>
    <col min="9225" max="9472" width="11.42578125" style="343"/>
    <col min="9473" max="9473" width="12" style="343" customWidth="1"/>
    <col min="9474" max="9474" width="10" style="343" customWidth="1"/>
    <col min="9475" max="9475" width="17.5703125" style="343" customWidth="1"/>
    <col min="9476" max="9476" width="8.140625" style="343" customWidth="1"/>
    <col min="9477" max="9477" width="22" style="343" customWidth="1"/>
    <col min="9478" max="9478" width="10.5703125" style="343" customWidth="1"/>
    <col min="9479" max="9479" width="10.85546875" style="343" customWidth="1"/>
    <col min="9480" max="9480" width="13.5703125" style="343" customWidth="1"/>
    <col min="9481" max="9728" width="11.42578125" style="343"/>
    <col min="9729" max="9729" width="12" style="343" customWidth="1"/>
    <col min="9730" max="9730" width="10" style="343" customWidth="1"/>
    <col min="9731" max="9731" width="17.5703125" style="343" customWidth="1"/>
    <col min="9732" max="9732" width="8.140625" style="343" customWidth="1"/>
    <col min="9733" max="9733" width="22" style="343" customWidth="1"/>
    <col min="9734" max="9734" width="10.5703125" style="343" customWidth="1"/>
    <col min="9735" max="9735" width="10.85546875" style="343" customWidth="1"/>
    <col min="9736" max="9736" width="13.5703125" style="343" customWidth="1"/>
    <col min="9737" max="9984" width="11.42578125" style="343"/>
    <col min="9985" max="9985" width="12" style="343" customWidth="1"/>
    <col min="9986" max="9986" width="10" style="343" customWidth="1"/>
    <col min="9987" max="9987" width="17.5703125" style="343" customWidth="1"/>
    <col min="9988" max="9988" width="8.140625" style="343" customWidth="1"/>
    <col min="9989" max="9989" width="22" style="343" customWidth="1"/>
    <col min="9990" max="9990" width="10.5703125" style="343" customWidth="1"/>
    <col min="9991" max="9991" width="10.85546875" style="343" customWidth="1"/>
    <col min="9992" max="9992" width="13.5703125" style="343" customWidth="1"/>
    <col min="9993" max="10240" width="11.42578125" style="343"/>
    <col min="10241" max="10241" width="12" style="343" customWidth="1"/>
    <col min="10242" max="10242" width="10" style="343" customWidth="1"/>
    <col min="10243" max="10243" width="17.5703125" style="343" customWidth="1"/>
    <col min="10244" max="10244" width="8.140625" style="343" customWidth="1"/>
    <col min="10245" max="10245" width="22" style="343" customWidth="1"/>
    <col min="10246" max="10246" width="10.5703125" style="343" customWidth="1"/>
    <col min="10247" max="10247" width="10.85546875" style="343" customWidth="1"/>
    <col min="10248" max="10248" width="13.5703125" style="343" customWidth="1"/>
    <col min="10249" max="10496" width="11.42578125" style="343"/>
    <col min="10497" max="10497" width="12" style="343" customWidth="1"/>
    <col min="10498" max="10498" width="10" style="343" customWidth="1"/>
    <col min="10499" max="10499" width="17.5703125" style="343" customWidth="1"/>
    <col min="10500" max="10500" width="8.140625" style="343" customWidth="1"/>
    <col min="10501" max="10501" width="22" style="343" customWidth="1"/>
    <col min="10502" max="10502" width="10.5703125" style="343" customWidth="1"/>
    <col min="10503" max="10503" width="10.85546875" style="343" customWidth="1"/>
    <col min="10504" max="10504" width="13.5703125" style="343" customWidth="1"/>
    <col min="10505" max="10752" width="11.42578125" style="343"/>
    <col min="10753" max="10753" width="12" style="343" customWidth="1"/>
    <col min="10754" max="10754" width="10" style="343" customWidth="1"/>
    <col min="10755" max="10755" width="17.5703125" style="343" customWidth="1"/>
    <col min="10756" max="10756" width="8.140625" style="343" customWidth="1"/>
    <col min="10757" max="10757" width="22" style="343" customWidth="1"/>
    <col min="10758" max="10758" width="10.5703125" style="343" customWidth="1"/>
    <col min="10759" max="10759" width="10.85546875" style="343" customWidth="1"/>
    <col min="10760" max="10760" width="13.5703125" style="343" customWidth="1"/>
    <col min="10761" max="11008" width="11.42578125" style="343"/>
    <col min="11009" max="11009" width="12" style="343" customWidth="1"/>
    <col min="11010" max="11010" width="10" style="343" customWidth="1"/>
    <col min="11011" max="11011" width="17.5703125" style="343" customWidth="1"/>
    <col min="11012" max="11012" width="8.140625" style="343" customWidth="1"/>
    <col min="11013" max="11013" width="22" style="343" customWidth="1"/>
    <col min="11014" max="11014" width="10.5703125" style="343" customWidth="1"/>
    <col min="11015" max="11015" width="10.85546875" style="343" customWidth="1"/>
    <col min="11016" max="11016" width="13.5703125" style="343" customWidth="1"/>
    <col min="11017" max="11264" width="11.42578125" style="343"/>
    <col min="11265" max="11265" width="12" style="343" customWidth="1"/>
    <col min="11266" max="11266" width="10" style="343" customWidth="1"/>
    <col min="11267" max="11267" width="17.5703125" style="343" customWidth="1"/>
    <col min="11268" max="11268" width="8.140625" style="343" customWidth="1"/>
    <col min="11269" max="11269" width="22" style="343" customWidth="1"/>
    <col min="11270" max="11270" width="10.5703125" style="343" customWidth="1"/>
    <col min="11271" max="11271" width="10.85546875" style="343" customWidth="1"/>
    <col min="11272" max="11272" width="13.5703125" style="343" customWidth="1"/>
    <col min="11273" max="11520" width="11.42578125" style="343"/>
    <col min="11521" max="11521" width="12" style="343" customWidth="1"/>
    <col min="11522" max="11522" width="10" style="343" customWidth="1"/>
    <col min="11523" max="11523" width="17.5703125" style="343" customWidth="1"/>
    <col min="11524" max="11524" width="8.140625" style="343" customWidth="1"/>
    <col min="11525" max="11525" width="22" style="343" customWidth="1"/>
    <col min="11526" max="11526" width="10.5703125" style="343" customWidth="1"/>
    <col min="11527" max="11527" width="10.85546875" style="343" customWidth="1"/>
    <col min="11528" max="11528" width="13.5703125" style="343" customWidth="1"/>
    <col min="11529" max="11776" width="11.42578125" style="343"/>
    <col min="11777" max="11777" width="12" style="343" customWidth="1"/>
    <col min="11778" max="11778" width="10" style="343" customWidth="1"/>
    <col min="11779" max="11779" width="17.5703125" style="343" customWidth="1"/>
    <col min="11780" max="11780" width="8.140625" style="343" customWidth="1"/>
    <col min="11781" max="11781" width="22" style="343" customWidth="1"/>
    <col min="11782" max="11782" width="10.5703125" style="343" customWidth="1"/>
    <col min="11783" max="11783" width="10.85546875" style="343" customWidth="1"/>
    <col min="11784" max="11784" width="13.5703125" style="343" customWidth="1"/>
    <col min="11785" max="12032" width="11.42578125" style="343"/>
    <col min="12033" max="12033" width="12" style="343" customWidth="1"/>
    <col min="12034" max="12034" width="10" style="343" customWidth="1"/>
    <col min="12035" max="12035" width="17.5703125" style="343" customWidth="1"/>
    <col min="12036" max="12036" width="8.140625" style="343" customWidth="1"/>
    <col min="12037" max="12037" width="22" style="343" customWidth="1"/>
    <col min="12038" max="12038" width="10.5703125" style="343" customWidth="1"/>
    <col min="12039" max="12039" width="10.85546875" style="343" customWidth="1"/>
    <col min="12040" max="12040" width="13.5703125" style="343" customWidth="1"/>
    <col min="12041" max="12288" width="11.42578125" style="343"/>
    <col min="12289" max="12289" width="12" style="343" customWidth="1"/>
    <col min="12290" max="12290" width="10" style="343" customWidth="1"/>
    <col min="12291" max="12291" width="17.5703125" style="343" customWidth="1"/>
    <col min="12292" max="12292" width="8.140625" style="343" customWidth="1"/>
    <col min="12293" max="12293" width="22" style="343" customWidth="1"/>
    <col min="12294" max="12294" width="10.5703125" style="343" customWidth="1"/>
    <col min="12295" max="12295" width="10.85546875" style="343" customWidth="1"/>
    <col min="12296" max="12296" width="13.5703125" style="343" customWidth="1"/>
    <col min="12297" max="12544" width="11.42578125" style="343"/>
    <col min="12545" max="12545" width="12" style="343" customWidth="1"/>
    <col min="12546" max="12546" width="10" style="343" customWidth="1"/>
    <col min="12547" max="12547" width="17.5703125" style="343" customWidth="1"/>
    <col min="12548" max="12548" width="8.140625" style="343" customWidth="1"/>
    <col min="12549" max="12549" width="22" style="343" customWidth="1"/>
    <col min="12550" max="12550" width="10.5703125" style="343" customWidth="1"/>
    <col min="12551" max="12551" width="10.85546875" style="343" customWidth="1"/>
    <col min="12552" max="12552" width="13.5703125" style="343" customWidth="1"/>
    <col min="12553" max="12800" width="11.42578125" style="343"/>
    <col min="12801" max="12801" width="12" style="343" customWidth="1"/>
    <col min="12802" max="12802" width="10" style="343" customWidth="1"/>
    <col min="12803" max="12803" width="17.5703125" style="343" customWidth="1"/>
    <col min="12804" max="12804" width="8.140625" style="343" customWidth="1"/>
    <col min="12805" max="12805" width="22" style="343" customWidth="1"/>
    <col min="12806" max="12806" width="10.5703125" style="343" customWidth="1"/>
    <col min="12807" max="12807" width="10.85546875" style="343" customWidth="1"/>
    <col min="12808" max="12808" width="13.5703125" style="343" customWidth="1"/>
    <col min="12809" max="13056" width="11.42578125" style="343"/>
    <col min="13057" max="13057" width="12" style="343" customWidth="1"/>
    <col min="13058" max="13058" width="10" style="343" customWidth="1"/>
    <col min="13059" max="13059" width="17.5703125" style="343" customWidth="1"/>
    <col min="13060" max="13060" width="8.140625" style="343" customWidth="1"/>
    <col min="13061" max="13061" width="22" style="343" customWidth="1"/>
    <col min="13062" max="13062" width="10.5703125" style="343" customWidth="1"/>
    <col min="13063" max="13063" width="10.85546875" style="343" customWidth="1"/>
    <col min="13064" max="13064" width="13.5703125" style="343" customWidth="1"/>
    <col min="13065" max="13312" width="11.42578125" style="343"/>
    <col min="13313" max="13313" width="12" style="343" customWidth="1"/>
    <col min="13314" max="13314" width="10" style="343" customWidth="1"/>
    <col min="13315" max="13315" width="17.5703125" style="343" customWidth="1"/>
    <col min="13316" max="13316" width="8.140625" style="343" customWidth="1"/>
    <col min="13317" max="13317" width="22" style="343" customWidth="1"/>
    <col min="13318" max="13318" width="10.5703125" style="343" customWidth="1"/>
    <col min="13319" max="13319" width="10.85546875" style="343" customWidth="1"/>
    <col min="13320" max="13320" width="13.5703125" style="343" customWidth="1"/>
    <col min="13321" max="13568" width="11.42578125" style="343"/>
    <col min="13569" max="13569" width="12" style="343" customWidth="1"/>
    <col min="13570" max="13570" width="10" style="343" customWidth="1"/>
    <col min="13571" max="13571" width="17.5703125" style="343" customWidth="1"/>
    <col min="13572" max="13572" width="8.140625" style="343" customWidth="1"/>
    <col min="13573" max="13573" width="22" style="343" customWidth="1"/>
    <col min="13574" max="13574" width="10.5703125" style="343" customWidth="1"/>
    <col min="13575" max="13575" width="10.85546875" style="343" customWidth="1"/>
    <col min="13576" max="13576" width="13.5703125" style="343" customWidth="1"/>
    <col min="13577" max="13824" width="11.42578125" style="343"/>
    <col min="13825" max="13825" width="12" style="343" customWidth="1"/>
    <col min="13826" max="13826" width="10" style="343" customWidth="1"/>
    <col min="13827" max="13827" width="17.5703125" style="343" customWidth="1"/>
    <col min="13828" max="13828" width="8.140625" style="343" customWidth="1"/>
    <col min="13829" max="13829" width="22" style="343" customWidth="1"/>
    <col min="13830" max="13830" width="10.5703125" style="343" customWidth="1"/>
    <col min="13831" max="13831" width="10.85546875" style="343" customWidth="1"/>
    <col min="13832" max="13832" width="13.5703125" style="343" customWidth="1"/>
    <col min="13833" max="14080" width="11.42578125" style="343"/>
    <col min="14081" max="14081" width="12" style="343" customWidth="1"/>
    <col min="14082" max="14082" width="10" style="343" customWidth="1"/>
    <col min="14083" max="14083" width="17.5703125" style="343" customWidth="1"/>
    <col min="14084" max="14084" width="8.140625" style="343" customWidth="1"/>
    <col min="14085" max="14085" width="22" style="343" customWidth="1"/>
    <col min="14086" max="14086" width="10.5703125" style="343" customWidth="1"/>
    <col min="14087" max="14087" width="10.85546875" style="343" customWidth="1"/>
    <col min="14088" max="14088" width="13.5703125" style="343" customWidth="1"/>
    <col min="14089" max="14336" width="11.42578125" style="343"/>
    <col min="14337" max="14337" width="12" style="343" customWidth="1"/>
    <col min="14338" max="14338" width="10" style="343" customWidth="1"/>
    <col min="14339" max="14339" width="17.5703125" style="343" customWidth="1"/>
    <col min="14340" max="14340" width="8.140625" style="343" customWidth="1"/>
    <col min="14341" max="14341" width="22" style="343" customWidth="1"/>
    <col min="14342" max="14342" width="10.5703125" style="343" customWidth="1"/>
    <col min="14343" max="14343" width="10.85546875" style="343" customWidth="1"/>
    <col min="14344" max="14344" width="13.5703125" style="343" customWidth="1"/>
    <col min="14345" max="14592" width="11.42578125" style="343"/>
    <col min="14593" max="14593" width="12" style="343" customWidth="1"/>
    <col min="14594" max="14594" width="10" style="343" customWidth="1"/>
    <col min="14595" max="14595" width="17.5703125" style="343" customWidth="1"/>
    <col min="14596" max="14596" width="8.140625" style="343" customWidth="1"/>
    <col min="14597" max="14597" width="22" style="343" customWidth="1"/>
    <col min="14598" max="14598" width="10.5703125" style="343" customWidth="1"/>
    <col min="14599" max="14599" width="10.85546875" style="343" customWidth="1"/>
    <col min="14600" max="14600" width="13.5703125" style="343" customWidth="1"/>
    <col min="14601" max="14848" width="11.42578125" style="343"/>
    <col min="14849" max="14849" width="12" style="343" customWidth="1"/>
    <col min="14850" max="14850" width="10" style="343" customWidth="1"/>
    <col min="14851" max="14851" width="17.5703125" style="343" customWidth="1"/>
    <col min="14852" max="14852" width="8.140625" style="343" customWidth="1"/>
    <col min="14853" max="14853" width="22" style="343" customWidth="1"/>
    <col min="14854" max="14854" width="10.5703125" style="343" customWidth="1"/>
    <col min="14855" max="14855" width="10.85546875" style="343" customWidth="1"/>
    <col min="14856" max="14856" width="13.5703125" style="343" customWidth="1"/>
    <col min="14857" max="15104" width="11.42578125" style="343"/>
    <col min="15105" max="15105" width="12" style="343" customWidth="1"/>
    <col min="15106" max="15106" width="10" style="343" customWidth="1"/>
    <col min="15107" max="15107" width="17.5703125" style="343" customWidth="1"/>
    <col min="15108" max="15108" width="8.140625" style="343" customWidth="1"/>
    <col min="15109" max="15109" width="22" style="343" customWidth="1"/>
    <col min="15110" max="15110" width="10.5703125" style="343" customWidth="1"/>
    <col min="15111" max="15111" width="10.85546875" style="343" customWidth="1"/>
    <col min="15112" max="15112" width="13.5703125" style="343" customWidth="1"/>
    <col min="15113" max="15360" width="11.42578125" style="343"/>
    <col min="15361" max="15361" width="12" style="343" customWidth="1"/>
    <col min="15362" max="15362" width="10" style="343" customWidth="1"/>
    <col min="15363" max="15363" width="17.5703125" style="343" customWidth="1"/>
    <col min="15364" max="15364" width="8.140625" style="343" customWidth="1"/>
    <col min="15365" max="15365" width="22" style="343" customWidth="1"/>
    <col min="15366" max="15366" width="10.5703125" style="343" customWidth="1"/>
    <col min="15367" max="15367" width="10.85546875" style="343" customWidth="1"/>
    <col min="15368" max="15368" width="13.5703125" style="343" customWidth="1"/>
    <col min="15369" max="15616" width="11.42578125" style="343"/>
    <col min="15617" max="15617" width="12" style="343" customWidth="1"/>
    <col min="15618" max="15618" width="10" style="343" customWidth="1"/>
    <col min="15619" max="15619" width="17.5703125" style="343" customWidth="1"/>
    <col min="15620" max="15620" width="8.140625" style="343" customWidth="1"/>
    <col min="15621" max="15621" width="22" style="343" customWidth="1"/>
    <col min="15622" max="15622" width="10.5703125" style="343" customWidth="1"/>
    <col min="15623" max="15623" width="10.85546875" style="343" customWidth="1"/>
    <col min="15624" max="15624" width="13.5703125" style="343" customWidth="1"/>
    <col min="15625" max="15872" width="11.42578125" style="343"/>
    <col min="15873" max="15873" width="12" style="343" customWidth="1"/>
    <col min="15874" max="15874" width="10" style="343" customWidth="1"/>
    <col min="15875" max="15875" width="17.5703125" style="343" customWidth="1"/>
    <col min="15876" max="15876" width="8.140625" style="343" customWidth="1"/>
    <col min="15877" max="15877" width="22" style="343" customWidth="1"/>
    <col min="15878" max="15878" width="10.5703125" style="343" customWidth="1"/>
    <col min="15879" max="15879" width="10.85546875" style="343" customWidth="1"/>
    <col min="15880" max="15880" width="13.5703125" style="343" customWidth="1"/>
    <col min="15881" max="16128" width="11.42578125" style="343"/>
    <col min="16129" max="16129" width="12" style="343" customWidth="1"/>
    <col min="16130" max="16130" width="10" style="343" customWidth="1"/>
    <col min="16131" max="16131" width="17.5703125" style="343" customWidth="1"/>
    <col min="16132" max="16132" width="8.140625" style="343" customWidth="1"/>
    <col min="16133" max="16133" width="22" style="343" customWidth="1"/>
    <col min="16134" max="16134" width="10.5703125" style="343" customWidth="1"/>
    <col min="16135" max="16135" width="10.85546875" style="343" customWidth="1"/>
    <col min="16136" max="16136" width="13.5703125" style="343" customWidth="1"/>
    <col min="16137" max="16384" width="11.42578125" style="343"/>
  </cols>
  <sheetData>
    <row r="1" spans="1:14" ht="15" customHeight="1" x14ac:dyDescent="0.25">
      <c r="A1" s="811" t="s">
        <v>244</v>
      </c>
      <c r="B1" s="811"/>
      <c r="C1" s="811"/>
      <c r="D1" s="811"/>
      <c r="E1" s="811"/>
      <c r="F1" s="811"/>
      <c r="G1" s="811"/>
      <c r="H1" s="811"/>
    </row>
    <row r="2" spans="1:14" ht="6" customHeight="1" x14ac:dyDescent="0.25">
      <c r="A2" s="344"/>
      <c r="B2" s="344"/>
      <c r="C2" s="344"/>
      <c r="D2" s="344"/>
      <c r="E2" s="344"/>
      <c r="F2" s="344"/>
      <c r="G2" s="344"/>
      <c r="H2" s="344"/>
    </row>
    <row r="3" spans="1:14" ht="20.25" customHeight="1" x14ac:dyDescent="0.2">
      <c r="A3" s="345" t="s">
        <v>26</v>
      </c>
      <c r="B3" s="812"/>
      <c r="C3" s="813"/>
      <c r="D3" s="814"/>
      <c r="E3" s="346" t="s">
        <v>225</v>
      </c>
      <c r="F3" s="121"/>
      <c r="G3" s="346" t="s">
        <v>285</v>
      </c>
      <c r="H3" s="123"/>
    </row>
    <row r="4" spans="1:14" ht="6" customHeight="1" x14ac:dyDescent="0.2">
      <c r="A4" s="347"/>
      <c r="B4" s="348"/>
      <c r="C4" s="348"/>
      <c r="D4" s="348"/>
      <c r="E4" s="348"/>
      <c r="F4" s="349"/>
      <c r="G4" s="348"/>
      <c r="H4" s="348"/>
    </row>
    <row r="5" spans="1:14" ht="20.25" customHeight="1" x14ac:dyDescent="0.2">
      <c r="A5" s="350" t="s">
        <v>245</v>
      </c>
      <c r="B5" s="815"/>
      <c r="C5" s="816"/>
      <c r="D5" s="817"/>
      <c r="E5" s="346" t="s">
        <v>246</v>
      </c>
      <c r="F5" s="122"/>
      <c r="G5" s="818" t="s">
        <v>247</v>
      </c>
      <c r="H5" s="123"/>
    </row>
    <row r="6" spans="1:14" ht="6" customHeight="1" x14ac:dyDescent="0.2">
      <c r="A6" s="351"/>
      <c r="B6" s="351"/>
      <c r="C6" s="352"/>
      <c r="D6" s="352"/>
      <c r="G6" s="819"/>
    </row>
    <row r="7" spans="1:14" ht="12.75" customHeight="1" x14ac:dyDescent="0.2">
      <c r="A7" s="820" t="s">
        <v>287</v>
      </c>
      <c r="B7" s="821"/>
      <c r="C7" s="821"/>
      <c r="D7" s="821"/>
      <c r="E7" s="821"/>
      <c r="F7" s="821"/>
      <c r="G7" s="821"/>
      <c r="H7" s="822"/>
      <c r="I7" s="799" t="s">
        <v>248</v>
      </c>
    </row>
    <row r="8" spans="1:14" ht="12" customHeight="1" x14ac:dyDescent="0.2">
      <c r="A8" s="740"/>
      <c r="B8" s="741"/>
      <c r="C8" s="741"/>
      <c r="D8" s="741"/>
      <c r="E8" s="741"/>
      <c r="F8" s="741"/>
      <c r="G8" s="741"/>
      <c r="H8" s="742"/>
      <c r="I8" s="800"/>
    </row>
    <row r="9" spans="1:14" ht="12" customHeight="1" x14ac:dyDescent="0.2">
      <c r="A9" s="743"/>
      <c r="B9" s="744"/>
      <c r="C9" s="744"/>
      <c r="D9" s="744"/>
      <c r="E9" s="744"/>
      <c r="F9" s="744"/>
      <c r="G9" s="744"/>
      <c r="H9" s="745"/>
      <c r="I9" s="800"/>
    </row>
    <row r="10" spans="1:14" ht="12" customHeight="1" x14ac:dyDescent="0.2">
      <c r="A10" s="746"/>
      <c r="B10" s="747"/>
      <c r="C10" s="747"/>
      <c r="D10" s="747"/>
      <c r="E10" s="747"/>
      <c r="F10" s="747"/>
      <c r="G10" s="747"/>
      <c r="H10" s="748"/>
      <c r="I10" s="800"/>
    </row>
    <row r="11" spans="1:14" ht="12.75" customHeight="1" x14ac:dyDescent="0.2">
      <c r="A11" s="805" t="s">
        <v>249</v>
      </c>
      <c r="B11" s="806"/>
      <c r="C11" s="806"/>
      <c r="D11" s="806"/>
      <c r="E11" s="806"/>
      <c r="F11" s="806"/>
      <c r="G11" s="806"/>
      <c r="H11" s="807"/>
      <c r="I11" s="800"/>
      <c r="K11" s="353"/>
      <c r="L11" s="353"/>
      <c r="M11" s="353"/>
      <c r="N11" s="353"/>
    </row>
    <row r="12" spans="1:14" ht="12.75" customHeight="1" x14ac:dyDescent="0.2">
      <c r="A12" s="740"/>
      <c r="B12" s="823"/>
      <c r="C12" s="823"/>
      <c r="D12" s="823"/>
      <c r="E12" s="823"/>
      <c r="F12" s="823"/>
      <c r="G12" s="823"/>
      <c r="H12" s="824"/>
      <c r="I12" s="800"/>
      <c r="K12" s="353"/>
      <c r="L12" s="353"/>
      <c r="M12" s="353"/>
      <c r="N12" s="353"/>
    </row>
    <row r="13" spans="1:14" ht="12.75" customHeight="1" x14ac:dyDescent="0.2">
      <c r="A13" s="825"/>
      <c r="B13" s="826"/>
      <c r="C13" s="826"/>
      <c r="D13" s="826"/>
      <c r="E13" s="826"/>
      <c r="F13" s="826"/>
      <c r="G13" s="826"/>
      <c r="H13" s="827"/>
      <c r="I13" s="800"/>
      <c r="K13" s="353"/>
      <c r="L13" s="353"/>
      <c r="M13" s="353"/>
      <c r="N13" s="353"/>
    </row>
    <row r="14" spans="1:14" ht="12.75" customHeight="1" x14ac:dyDescent="0.2">
      <c r="A14" s="825"/>
      <c r="B14" s="826"/>
      <c r="C14" s="826"/>
      <c r="D14" s="826"/>
      <c r="E14" s="826"/>
      <c r="F14" s="826"/>
      <c r="G14" s="826"/>
      <c r="H14" s="827"/>
      <c r="I14" s="800"/>
      <c r="K14" s="353"/>
      <c r="L14" s="353"/>
      <c r="M14" s="353"/>
      <c r="N14" s="353"/>
    </row>
    <row r="15" spans="1:14" ht="12.75" customHeight="1" x14ac:dyDescent="0.2">
      <c r="A15" s="828"/>
      <c r="B15" s="829"/>
      <c r="C15" s="829"/>
      <c r="D15" s="829"/>
      <c r="E15" s="829"/>
      <c r="F15" s="829"/>
      <c r="G15" s="829"/>
      <c r="H15" s="830"/>
      <c r="I15" s="800"/>
      <c r="K15" s="353"/>
      <c r="L15" s="353"/>
      <c r="M15" s="353"/>
      <c r="N15" s="353"/>
    </row>
    <row r="16" spans="1:14" ht="12" customHeight="1" x14ac:dyDescent="0.2">
      <c r="A16" s="805" t="s">
        <v>250</v>
      </c>
      <c r="B16" s="806"/>
      <c r="C16" s="806"/>
      <c r="D16" s="806"/>
      <c r="E16" s="806"/>
      <c r="F16" s="806"/>
      <c r="G16" s="806"/>
      <c r="H16" s="807"/>
      <c r="I16" s="800"/>
    </row>
    <row r="17" spans="1:9" ht="12.75" customHeight="1" x14ac:dyDescent="0.2">
      <c r="A17" s="740"/>
      <c r="B17" s="823"/>
      <c r="C17" s="823"/>
      <c r="D17" s="823"/>
      <c r="E17" s="823"/>
      <c r="F17" s="823"/>
      <c r="G17" s="823"/>
      <c r="H17" s="824"/>
      <c r="I17" s="800"/>
    </row>
    <row r="18" spans="1:9" ht="12.75" customHeight="1" x14ac:dyDescent="0.2">
      <c r="A18" s="825"/>
      <c r="B18" s="826"/>
      <c r="C18" s="826"/>
      <c r="D18" s="826"/>
      <c r="E18" s="826"/>
      <c r="F18" s="826"/>
      <c r="G18" s="826"/>
      <c r="H18" s="827"/>
      <c r="I18" s="800"/>
    </row>
    <row r="19" spans="1:9" ht="12.75" customHeight="1" x14ac:dyDescent="0.2">
      <c r="A19" s="825"/>
      <c r="B19" s="826"/>
      <c r="C19" s="826"/>
      <c r="D19" s="826"/>
      <c r="E19" s="826"/>
      <c r="F19" s="826"/>
      <c r="G19" s="826"/>
      <c r="H19" s="827"/>
      <c r="I19" s="800"/>
    </row>
    <row r="20" spans="1:9" x14ac:dyDescent="0.2">
      <c r="A20" s="828"/>
      <c r="B20" s="829"/>
      <c r="C20" s="829"/>
      <c r="D20" s="829"/>
      <c r="E20" s="829"/>
      <c r="F20" s="829"/>
      <c r="G20" s="829"/>
      <c r="H20" s="830"/>
      <c r="I20" s="800"/>
    </row>
    <row r="21" spans="1:9" ht="12.75" customHeight="1" x14ac:dyDescent="0.2">
      <c r="A21" s="752" t="s">
        <v>251</v>
      </c>
      <c r="B21" s="754"/>
      <c r="C21" s="754"/>
      <c r="D21" s="754"/>
      <c r="E21" s="755"/>
      <c r="F21" s="752" t="s">
        <v>252</v>
      </c>
      <c r="G21" s="758"/>
      <c r="H21" s="759"/>
      <c r="I21" s="800"/>
    </row>
    <row r="22" spans="1:9" ht="12.75" customHeight="1" x14ac:dyDescent="0.2">
      <c r="A22" s="753"/>
      <c r="B22" s="756"/>
      <c r="C22" s="756"/>
      <c r="D22" s="756"/>
      <c r="E22" s="757"/>
      <c r="F22" s="753"/>
      <c r="G22" s="760"/>
      <c r="H22" s="761"/>
      <c r="I22" s="801"/>
    </row>
    <row r="23" spans="1:9" ht="12.75" customHeight="1" x14ac:dyDescent="0.2">
      <c r="A23" s="805" t="s">
        <v>253</v>
      </c>
      <c r="B23" s="806"/>
      <c r="C23" s="806"/>
      <c r="D23" s="806"/>
      <c r="E23" s="806"/>
      <c r="F23" s="806"/>
      <c r="G23" s="806"/>
      <c r="H23" s="807"/>
      <c r="I23" s="799" t="s">
        <v>254</v>
      </c>
    </row>
    <row r="24" spans="1:9" ht="12.75" customHeight="1" x14ac:dyDescent="0.2">
      <c r="A24" s="354" t="s">
        <v>255</v>
      </c>
      <c r="B24" s="789"/>
      <c r="C24" s="790"/>
      <c r="D24" s="787" t="s">
        <v>256</v>
      </c>
      <c r="E24" s="759"/>
      <c r="F24" s="752" t="s">
        <v>257</v>
      </c>
      <c r="G24" s="803"/>
      <c r="H24" s="759"/>
      <c r="I24" s="800"/>
    </row>
    <row r="25" spans="1:9" ht="12.75" customHeight="1" x14ac:dyDescent="0.2">
      <c r="A25" s="355"/>
      <c r="B25" s="791"/>
      <c r="C25" s="792"/>
      <c r="D25" s="802"/>
      <c r="E25" s="761"/>
      <c r="F25" s="753"/>
      <c r="G25" s="804"/>
      <c r="H25" s="761"/>
      <c r="I25" s="800"/>
    </row>
    <row r="26" spans="1:9" ht="12.75" customHeight="1" x14ac:dyDescent="0.2">
      <c r="A26" s="749" t="s">
        <v>258</v>
      </c>
      <c r="B26" s="750"/>
      <c r="C26" s="750"/>
      <c r="D26" s="750"/>
      <c r="E26" s="750"/>
      <c r="F26" s="750"/>
      <c r="G26" s="750"/>
      <c r="H26" s="751"/>
      <c r="I26" s="800"/>
    </row>
    <row r="27" spans="1:9" ht="12.75" customHeight="1" x14ac:dyDescent="0.2">
      <c r="A27" s="740"/>
      <c r="B27" s="741"/>
      <c r="C27" s="741"/>
      <c r="D27" s="741"/>
      <c r="E27" s="741"/>
      <c r="F27" s="741"/>
      <c r="G27" s="741"/>
      <c r="H27" s="742"/>
      <c r="I27" s="800"/>
    </row>
    <row r="28" spans="1:9" ht="12.75" customHeight="1" x14ac:dyDescent="0.2">
      <c r="A28" s="743"/>
      <c r="B28" s="744"/>
      <c r="C28" s="744"/>
      <c r="D28" s="744"/>
      <c r="E28" s="744"/>
      <c r="F28" s="744"/>
      <c r="G28" s="744"/>
      <c r="H28" s="745"/>
      <c r="I28" s="800"/>
    </row>
    <row r="29" spans="1:9" ht="12.75" customHeight="1" x14ac:dyDescent="0.2">
      <c r="A29" s="793" t="s">
        <v>259</v>
      </c>
      <c r="B29" s="741"/>
      <c r="C29" s="741"/>
      <c r="D29" s="741"/>
      <c r="E29" s="741"/>
      <c r="F29" s="741"/>
      <c r="G29" s="741"/>
      <c r="H29" s="742"/>
      <c r="I29" s="800"/>
    </row>
    <row r="30" spans="1:9" ht="12.75" customHeight="1" x14ac:dyDescent="0.2">
      <c r="A30" s="794"/>
      <c r="B30" s="747"/>
      <c r="C30" s="747"/>
      <c r="D30" s="747"/>
      <c r="E30" s="747"/>
      <c r="F30" s="747"/>
      <c r="G30" s="747"/>
      <c r="H30" s="748"/>
      <c r="I30" s="800"/>
    </row>
    <row r="31" spans="1:9" ht="12.75" customHeight="1" x14ac:dyDescent="0.2">
      <c r="A31" s="749" t="s">
        <v>260</v>
      </c>
      <c r="B31" s="750"/>
      <c r="C31" s="750"/>
      <c r="D31" s="750"/>
      <c r="E31" s="750"/>
      <c r="F31" s="750"/>
      <c r="G31" s="750"/>
      <c r="H31" s="751"/>
      <c r="I31" s="800"/>
    </row>
    <row r="32" spans="1:9" ht="12.75" customHeight="1" thickBot="1" x14ac:dyDescent="0.25">
      <c r="A32" s="773" t="s">
        <v>261</v>
      </c>
      <c r="B32" s="774"/>
      <c r="C32" s="774"/>
      <c r="D32" s="774"/>
      <c r="E32" s="777"/>
      <c r="F32" s="773" t="s">
        <v>42</v>
      </c>
      <c r="G32" s="777"/>
      <c r="H32" s="356" t="s">
        <v>262</v>
      </c>
      <c r="I32" s="800"/>
    </row>
    <row r="33" spans="1:9" ht="12.75" customHeight="1" x14ac:dyDescent="0.2">
      <c r="A33" s="808"/>
      <c r="B33" s="809"/>
      <c r="C33" s="809"/>
      <c r="D33" s="809"/>
      <c r="E33" s="810"/>
      <c r="F33" s="781"/>
      <c r="G33" s="782"/>
      <c r="H33" s="125"/>
      <c r="I33" s="800"/>
    </row>
    <row r="34" spans="1:9" ht="12.75" customHeight="1" x14ac:dyDescent="0.2">
      <c r="A34" s="778"/>
      <c r="B34" s="779"/>
      <c r="C34" s="779"/>
      <c r="D34" s="779"/>
      <c r="E34" s="780"/>
      <c r="F34" s="781"/>
      <c r="G34" s="782"/>
      <c r="H34" s="125"/>
      <c r="I34" s="800"/>
    </row>
    <row r="35" spans="1:9" ht="12.75" customHeight="1" x14ac:dyDescent="0.2">
      <c r="A35" s="778"/>
      <c r="B35" s="779"/>
      <c r="C35" s="779"/>
      <c r="D35" s="779"/>
      <c r="E35" s="780"/>
      <c r="F35" s="781"/>
      <c r="G35" s="782"/>
      <c r="H35" s="125"/>
      <c r="I35" s="800"/>
    </row>
    <row r="36" spans="1:9" ht="12.75" customHeight="1" x14ac:dyDescent="0.2">
      <c r="A36" s="778"/>
      <c r="B36" s="779"/>
      <c r="C36" s="779"/>
      <c r="D36" s="779"/>
      <c r="E36" s="780"/>
      <c r="F36" s="781"/>
      <c r="G36" s="782"/>
      <c r="H36" s="124"/>
      <c r="I36" s="800"/>
    </row>
    <row r="37" spans="1:9" ht="12.75" customHeight="1" x14ac:dyDescent="0.2">
      <c r="A37" s="778"/>
      <c r="B37" s="779"/>
      <c r="C37" s="779"/>
      <c r="D37" s="779"/>
      <c r="E37" s="780"/>
      <c r="F37" s="781"/>
      <c r="G37" s="782"/>
      <c r="H37" s="124"/>
      <c r="I37" s="800"/>
    </row>
    <row r="38" spans="1:9" ht="12.75" customHeight="1" x14ac:dyDescent="0.2">
      <c r="A38" s="749" t="s">
        <v>263</v>
      </c>
      <c r="B38" s="750"/>
      <c r="C38" s="750"/>
      <c r="D38" s="750"/>
      <c r="E38" s="750"/>
      <c r="F38" s="750"/>
      <c r="G38" s="750"/>
      <c r="H38" s="751"/>
      <c r="I38" s="800"/>
    </row>
    <row r="39" spans="1:9" ht="12.75" customHeight="1" x14ac:dyDescent="0.2">
      <c r="A39" s="787" t="s">
        <v>264</v>
      </c>
      <c r="B39" s="789"/>
      <c r="C39" s="789"/>
      <c r="D39" s="790"/>
      <c r="E39" s="793" t="s">
        <v>265</v>
      </c>
      <c r="F39" s="795"/>
      <c r="G39" s="795"/>
      <c r="H39" s="796"/>
      <c r="I39" s="800"/>
    </row>
    <row r="40" spans="1:9" ht="12.75" customHeight="1" x14ac:dyDescent="0.2">
      <c r="A40" s="788"/>
      <c r="B40" s="791"/>
      <c r="C40" s="791"/>
      <c r="D40" s="792"/>
      <c r="E40" s="794"/>
      <c r="F40" s="797"/>
      <c r="G40" s="797"/>
      <c r="H40" s="798"/>
      <c r="I40" s="800"/>
    </row>
    <row r="41" spans="1:9" ht="12.75" customHeight="1" x14ac:dyDescent="0.2">
      <c r="A41" s="784" t="s">
        <v>266</v>
      </c>
      <c r="B41" s="785"/>
      <c r="C41" s="785"/>
      <c r="D41" s="785"/>
      <c r="E41" s="785"/>
      <c r="F41" s="785"/>
      <c r="G41" s="785"/>
      <c r="H41" s="786"/>
      <c r="I41" s="800"/>
    </row>
    <row r="42" spans="1:9" ht="6" customHeight="1" x14ac:dyDescent="0.2">
      <c r="A42" s="357"/>
      <c r="B42" s="358"/>
      <c r="C42" s="358"/>
      <c r="D42" s="358"/>
      <c r="E42" s="358"/>
      <c r="F42" s="358"/>
      <c r="G42" s="358"/>
      <c r="H42" s="359"/>
      <c r="I42" s="800"/>
    </row>
    <row r="43" spans="1:9" ht="12.75" customHeight="1" x14ac:dyDescent="0.2">
      <c r="A43" s="783" t="s">
        <v>267</v>
      </c>
      <c r="B43" s="358"/>
      <c r="C43" s="358"/>
      <c r="D43" s="358"/>
      <c r="E43" s="358"/>
      <c r="F43" s="752" t="s">
        <v>268</v>
      </c>
      <c r="G43" s="769"/>
      <c r="H43" s="770"/>
      <c r="I43" s="800"/>
    </row>
    <row r="44" spans="1:9" x14ac:dyDescent="0.2">
      <c r="A44" s="783"/>
      <c r="B44" s="358"/>
      <c r="C44" s="358"/>
      <c r="D44" s="358"/>
      <c r="E44" s="358"/>
      <c r="F44" s="753"/>
      <c r="G44" s="771"/>
      <c r="H44" s="772"/>
      <c r="I44" s="800"/>
    </row>
    <row r="45" spans="1:9" ht="6" customHeight="1" x14ac:dyDescent="0.2">
      <c r="A45" s="357"/>
      <c r="B45" s="358"/>
      <c r="C45" s="358"/>
      <c r="D45" s="358"/>
      <c r="E45" s="358"/>
      <c r="F45" s="358"/>
      <c r="G45" s="358"/>
      <c r="H45" s="359"/>
      <c r="I45" s="800"/>
    </row>
    <row r="46" spans="1:9" x14ac:dyDescent="0.2">
      <c r="A46" s="767" t="s">
        <v>269</v>
      </c>
      <c r="B46" s="768"/>
      <c r="C46" s="769"/>
      <c r="D46" s="770"/>
      <c r="E46" s="358"/>
      <c r="F46" s="354" t="s">
        <v>27</v>
      </c>
      <c r="G46" s="758"/>
      <c r="H46" s="759"/>
      <c r="I46" s="800"/>
    </row>
    <row r="47" spans="1:9" x14ac:dyDescent="0.2">
      <c r="A47" s="355"/>
      <c r="B47" s="360"/>
      <c r="C47" s="771"/>
      <c r="D47" s="772"/>
      <c r="E47" s="358"/>
      <c r="F47" s="355"/>
      <c r="G47" s="760"/>
      <c r="H47" s="761"/>
      <c r="I47" s="800"/>
    </row>
    <row r="48" spans="1:9" ht="6" customHeight="1" x14ac:dyDescent="0.2">
      <c r="A48" s="361"/>
      <c r="B48" s="358"/>
      <c r="C48" s="358"/>
      <c r="D48" s="358"/>
      <c r="E48" s="358"/>
      <c r="F48" s="358"/>
      <c r="G48" s="358"/>
      <c r="H48" s="362"/>
      <c r="I48" s="800"/>
    </row>
    <row r="49" spans="1:9" ht="12.75" customHeight="1" thickBot="1" x14ac:dyDescent="0.25">
      <c r="A49" s="773" t="s">
        <v>270</v>
      </c>
      <c r="B49" s="774"/>
      <c r="C49" s="775"/>
      <c r="D49" s="776"/>
      <c r="E49" s="356" t="s">
        <v>271</v>
      </c>
      <c r="F49" s="773" t="s">
        <v>272</v>
      </c>
      <c r="G49" s="777"/>
      <c r="H49" s="356" t="s">
        <v>273</v>
      </c>
      <c r="I49" s="800"/>
    </row>
    <row r="50" spans="1:9" ht="12.75" customHeight="1" x14ac:dyDescent="0.2">
      <c r="A50" s="762"/>
      <c r="B50" s="762"/>
      <c r="C50" s="762"/>
      <c r="D50" s="762"/>
      <c r="E50" s="124"/>
      <c r="F50" s="763"/>
      <c r="G50" s="764"/>
      <c r="H50" s="126"/>
      <c r="I50" s="800"/>
    </row>
    <row r="51" spans="1:9" ht="12.75" customHeight="1" x14ac:dyDescent="0.2">
      <c r="A51" s="762"/>
      <c r="B51" s="762"/>
      <c r="C51" s="762"/>
      <c r="D51" s="762"/>
      <c r="E51" s="124"/>
      <c r="F51" s="763"/>
      <c r="G51" s="764"/>
      <c r="H51" s="126"/>
      <c r="I51" s="800"/>
    </row>
    <row r="52" spans="1:9" ht="12.75" customHeight="1" x14ac:dyDescent="0.2">
      <c r="A52" s="762"/>
      <c r="B52" s="762"/>
      <c r="C52" s="762"/>
      <c r="D52" s="762"/>
      <c r="E52" s="124"/>
      <c r="F52" s="765"/>
      <c r="G52" s="766"/>
      <c r="H52" s="126"/>
      <c r="I52" s="800"/>
    </row>
    <row r="53" spans="1:9" ht="12.75" customHeight="1" x14ac:dyDescent="0.2">
      <c r="A53" s="762"/>
      <c r="B53" s="762"/>
      <c r="C53" s="762"/>
      <c r="D53" s="762"/>
      <c r="E53" s="124"/>
      <c r="F53" s="763"/>
      <c r="G53" s="764"/>
      <c r="H53" s="126"/>
      <c r="I53" s="800"/>
    </row>
    <row r="54" spans="1:9" ht="12.75" customHeight="1" x14ac:dyDescent="0.2">
      <c r="A54" s="762"/>
      <c r="B54" s="762"/>
      <c r="C54" s="762"/>
      <c r="D54" s="762"/>
      <c r="E54" s="124"/>
      <c r="F54" s="763"/>
      <c r="G54" s="764"/>
      <c r="H54" s="126"/>
      <c r="I54" s="801"/>
    </row>
    <row r="55" spans="1:9" x14ac:dyDescent="0.2">
      <c r="A55" s="749" t="s">
        <v>274</v>
      </c>
      <c r="B55" s="750"/>
      <c r="C55" s="750"/>
      <c r="D55" s="750"/>
      <c r="E55" s="750"/>
      <c r="F55" s="750"/>
      <c r="G55" s="750"/>
      <c r="H55" s="751"/>
      <c r="I55" s="737" t="s">
        <v>248</v>
      </c>
    </row>
    <row r="56" spans="1:9" ht="12.75" customHeight="1" x14ac:dyDescent="0.2">
      <c r="A56" s="740"/>
      <c r="B56" s="741"/>
      <c r="C56" s="741"/>
      <c r="D56" s="741"/>
      <c r="E56" s="741"/>
      <c r="F56" s="741"/>
      <c r="G56" s="741"/>
      <c r="H56" s="742"/>
      <c r="I56" s="738"/>
    </row>
    <row r="57" spans="1:9" ht="12.75" customHeight="1" x14ac:dyDescent="0.2">
      <c r="A57" s="743"/>
      <c r="B57" s="744"/>
      <c r="C57" s="744"/>
      <c r="D57" s="744"/>
      <c r="E57" s="744"/>
      <c r="F57" s="744"/>
      <c r="G57" s="744"/>
      <c r="H57" s="745"/>
      <c r="I57" s="738"/>
    </row>
    <row r="58" spans="1:9" ht="12.75" customHeight="1" x14ac:dyDescent="0.2">
      <c r="A58" s="743"/>
      <c r="B58" s="744"/>
      <c r="C58" s="744"/>
      <c r="D58" s="744"/>
      <c r="E58" s="744"/>
      <c r="F58" s="744"/>
      <c r="G58" s="744"/>
      <c r="H58" s="745"/>
      <c r="I58" s="738"/>
    </row>
    <row r="59" spans="1:9" ht="12.75" customHeight="1" x14ac:dyDescent="0.2">
      <c r="A59" s="746"/>
      <c r="B59" s="747"/>
      <c r="C59" s="747"/>
      <c r="D59" s="747"/>
      <c r="E59" s="747"/>
      <c r="F59" s="747"/>
      <c r="G59" s="747"/>
      <c r="H59" s="748"/>
      <c r="I59" s="738"/>
    </row>
    <row r="60" spans="1:9" ht="12.75" customHeight="1" x14ac:dyDescent="0.2">
      <c r="A60" s="749" t="s">
        <v>275</v>
      </c>
      <c r="B60" s="750"/>
      <c r="C60" s="750"/>
      <c r="D60" s="750"/>
      <c r="E60" s="750"/>
      <c r="F60" s="750"/>
      <c r="G60" s="750"/>
      <c r="H60" s="751"/>
      <c r="I60" s="738"/>
    </row>
    <row r="61" spans="1:9" ht="12.75" customHeight="1" x14ac:dyDescent="0.2">
      <c r="A61" s="752" t="s">
        <v>251</v>
      </c>
      <c r="B61" s="754"/>
      <c r="C61" s="754"/>
      <c r="D61" s="754"/>
      <c r="E61" s="755"/>
      <c r="F61" s="752" t="s">
        <v>27</v>
      </c>
      <c r="G61" s="758"/>
      <c r="H61" s="759"/>
      <c r="I61" s="738"/>
    </row>
    <row r="62" spans="1:9" ht="12.75" customHeight="1" x14ac:dyDescent="0.2">
      <c r="A62" s="753"/>
      <c r="B62" s="756"/>
      <c r="C62" s="756"/>
      <c r="D62" s="756"/>
      <c r="E62" s="757"/>
      <c r="F62" s="753"/>
      <c r="G62" s="760"/>
      <c r="H62" s="761"/>
      <c r="I62" s="739"/>
    </row>
  </sheetData>
  <sheetProtection algorithmName="SHA-512" hashValue="206NiRkzVSy/pJ8ykJbb3k89RN5tBu1lx5kBfpAjDiKSbAgf8Kf9DuL2wv8KhLoUJavpIov6NrldghjrUmusyQ==" saltValue="29J9mkI3rBQxjilA+MVAhg==" spinCount="100000" sheet="1" formatCells="0"/>
  <mergeCells count="71">
    <mergeCell ref="I7:I22"/>
    <mergeCell ref="A8:H10"/>
    <mergeCell ref="A11:H11"/>
    <mergeCell ref="A12:H15"/>
    <mergeCell ref="A16:H16"/>
    <mergeCell ref="A17:H20"/>
    <mergeCell ref="A21:A22"/>
    <mergeCell ref="B21:E22"/>
    <mergeCell ref="F21:F22"/>
    <mergeCell ref="G21:H22"/>
    <mergeCell ref="F33:G33"/>
    <mergeCell ref="A1:H1"/>
    <mergeCell ref="B3:D3"/>
    <mergeCell ref="B5:D5"/>
    <mergeCell ref="G5:G6"/>
    <mergeCell ref="A7:H7"/>
    <mergeCell ref="F39:H40"/>
    <mergeCell ref="I23:I54"/>
    <mergeCell ref="B24:C25"/>
    <mergeCell ref="D24:D25"/>
    <mergeCell ref="E24:E25"/>
    <mergeCell ref="F24:G25"/>
    <mergeCell ref="H24:H25"/>
    <mergeCell ref="A26:H26"/>
    <mergeCell ref="A27:H28"/>
    <mergeCell ref="A29:A30"/>
    <mergeCell ref="B29:H30"/>
    <mergeCell ref="A23:H23"/>
    <mergeCell ref="A31:H31"/>
    <mergeCell ref="A32:E32"/>
    <mergeCell ref="F32:G32"/>
    <mergeCell ref="A33:E33"/>
    <mergeCell ref="A34:E34"/>
    <mergeCell ref="F34:G34"/>
    <mergeCell ref="A43:A44"/>
    <mergeCell ref="F43:F44"/>
    <mergeCell ref="G43:H44"/>
    <mergeCell ref="A41:H41"/>
    <mergeCell ref="A35:E35"/>
    <mergeCell ref="F35:G35"/>
    <mergeCell ref="A36:E36"/>
    <mergeCell ref="F36:G36"/>
    <mergeCell ref="A37:E37"/>
    <mergeCell ref="F37:G37"/>
    <mergeCell ref="A38:H38"/>
    <mergeCell ref="A39:A40"/>
    <mergeCell ref="B39:D40"/>
    <mergeCell ref="E39:E40"/>
    <mergeCell ref="A46:B46"/>
    <mergeCell ref="C46:D47"/>
    <mergeCell ref="G46:H47"/>
    <mergeCell ref="A49:D49"/>
    <mergeCell ref="F49:G49"/>
    <mergeCell ref="A50:D50"/>
    <mergeCell ref="F50:G50"/>
    <mergeCell ref="A51:D51"/>
    <mergeCell ref="F51:G51"/>
    <mergeCell ref="A52:D52"/>
    <mergeCell ref="A53:D53"/>
    <mergeCell ref="F53:G53"/>
    <mergeCell ref="A54:D54"/>
    <mergeCell ref="F54:G54"/>
    <mergeCell ref="F52:G52"/>
    <mergeCell ref="I55:I62"/>
    <mergeCell ref="A56:H59"/>
    <mergeCell ref="A60:H60"/>
    <mergeCell ref="A61:A62"/>
    <mergeCell ref="B61:E62"/>
    <mergeCell ref="F61:F62"/>
    <mergeCell ref="G61:H62"/>
    <mergeCell ref="A55:H55"/>
  </mergeCells>
  <printOptions horizontalCentered="1" verticalCentered="1"/>
  <pageMargins left="0.25" right="7.0000000000000007E-2" top="3.7401574999999999E-2" bottom="0.38" header="0" footer="0.18"/>
  <pageSetup scale="96" orientation="portrait" r:id="rId1"/>
  <headerFooter alignWithMargins="0">
    <oddFooter xml:space="preserve">&amp;LISO-006-FO&amp;CRev: D
&amp;"Arial,Italic"Copies must be verified for current revision.&amp;"Arial,Regular"       &amp;RDate: 03/24/2020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66675</xdr:colOff>
                    <xdr:row>42</xdr:row>
                    <xdr:rowOff>47625</xdr:rowOff>
                  </from>
                  <to>
                    <xdr:col>1</xdr:col>
                    <xdr:colOff>514350</xdr:colOff>
                    <xdr:row>43</xdr:row>
                    <xdr:rowOff>104775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38100</xdr:colOff>
                    <xdr:row>42</xdr:row>
                    <xdr:rowOff>47625</xdr:rowOff>
                  </from>
                  <to>
                    <xdr:col>2</xdr:col>
                    <xdr:colOff>485775</xdr:colOff>
                    <xdr:row>43</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C9"/>
  <sheetViews>
    <sheetView topLeftCell="A5" workbookViewId="0">
      <selection activeCell="C17" sqref="C17"/>
    </sheetView>
  </sheetViews>
  <sheetFormatPr defaultRowHeight="12.75" x14ac:dyDescent="0.2"/>
  <cols>
    <col min="1" max="1" width="17" customWidth="1"/>
    <col min="2" max="2" width="18.140625" customWidth="1"/>
    <col min="3" max="3" width="54.7109375" customWidth="1"/>
  </cols>
  <sheetData>
    <row r="1" spans="1:3" x14ac:dyDescent="0.2">
      <c r="A1" s="35" t="s">
        <v>110</v>
      </c>
      <c r="B1" s="35" t="s">
        <v>111</v>
      </c>
      <c r="C1" s="35" t="s">
        <v>112</v>
      </c>
    </row>
    <row r="2" spans="1:3" x14ac:dyDescent="0.2">
      <c r="A2" s="29">
        <v>0</v>
      </c>
      <c r="B2" s="36">
        <v>41018</v>
      </c>
      <c r="C2" s="34" t="s">
        <v>213</v>
      </c>
    </row>
    <row r="3" spans="1:3" ht="114.75" x14ac:dyDescent="0.2">
      <c r="A3" s="29">
        <v>1</v>
      </c>
      <c r="B3" s="127">
        <v>41037</v>
      </c>
      <c r="C3" s="90" t="s">
        <v>220</v>
      </c>
    </row>
    <row r="4" spans="1:3" ht="63.75" x14ac:dyDescent="0.2">
      <c r="A4" s="29">
        <v>2</v>
      </c>
      <c r="B4" s="127">
        <v>41073</v>
      </c>
      <c r="C4" s="91" t="s">
        <v>221</v>
      </c>
    </row>
    <row r="5" spans="1:3" ht="38.25" x14ac:dyDescent="0.2">
      <c r="A5" s="30" t="s">
        <v>298</v>
      </c>
      <c r="B5" s="127">
        <v>41146</v>
      </c>
      <c r="C5" s="389" t="s">
        <v>299</v>
      </c>
    </row>
    <row r="6" spans="1:3" x14ac:dyDescent="0.2">
      <c r="A6" s="178" t="s">
        <v>334</v>
      </c>
      <c r="B6" s="127">
        <v>41214</v>
      </c>
      <c r="C6" s="34" t="s">
        <v>457</v>
      </c>
    </row>
    <row r="7" spans="1:3" x14ac:dyDescent="0.2">
      <c r="A7" s="178" t="s">
        <v>335</v>
      </c>
      <c r="B7" s="127">
        <v>43860</v>
      </c>
      <c r="C7" s="34" t="s">
        <v>456</v>
      </c>
    </row>
    <row r="8" spans="1:3" x14ac:dyDescent="0.2">
      <c r="A8" s="30" t="s">
        <v>453</v>
      </c>
      <c r="B8" s="36">
        <v>43872</v>
      </c>
      <c r="C8" s="34" t="s">
        <v>456</v>
      </c>
    </row>
    <row r="9" spans="1:3" x14ac:dyDescent="0.2">
      <c r="A9" s="30" t="s">
        <v>462</v>
      </c>
      <c r="B9" s="127">
        <v>43914</v>
      </c>
      <c r="C9" s="34" t="s">
        <v>463</v>
      </c>
    </row>
  </sheetData>
  <sheetProtection formatCells="0"/>
  <pageMargins left="0.48" right="0.49" top="0.57999999999999996" bottom="0.55000000000000004"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O62"/>
  <sheetViews>
    <sheetView showGridLines="0" zoomScaleNormal="100" workbookViewId="0">
      <selection activeCell="B29" sqref="B29:H30"/>
    </sheetView>
  </sheetViews>
  <sheetFormatPr defaultColWidth="11.42578125" defaultRowHeight="12" x14ac:dyDescent="0.2"/>
  <cols>
    <col min="1" max="1" width="12" style="102" customWidth="1"/>
    <col min="2" max="2" width="10" style="102" customWidth="1"/>
    <col min="3" max="3" width="17.5703125" style="102" customWidth="1"/>
    <col min="4" max="4" width="8.140625" style="102" customWidth="1"/>
    <col min="5" max="5" width="22" style="102" customWidth="1"/>
    <col min="6" max="6" width="10.5703125" style="102" customWidth="1"/>
    <col min="7" max="7" width="10.85546875" style="102" customWidth="1"/>
    <col min="8" max="8" width="13.5703125" style="102" customWidth="1"/>
    <col min="9" max="9" width="4.28515625" style="102" customWidth="1"/>
    <col min="10" max="257" width="11.42578125" style="102"/>
    <col min="258" max="258" width="12" style="102" customWidth="1"/>
    <col min="259" max="259" width="10" style="102" customWidth="1"/>
    <col min="260" max="260" width="17.5703125" style="102" customWidth="1"/>
    <col min="261" max="261" width="8.140625" style="102" customWidth="1"/>
    <col min="262" max="262" width="22" style="102" customWidth="1"/>
    <col min="263" max="263" width="10.5703125" style="102" customWidth="1"/>
    <col min="264" max="264" width="10.85546875" style="102" customWidth="1"/>
    <col min="265" max="265" width="13.5703125" style="102" customWidth="1"/>
    <col min="266" max="513" width="11.42578125" style="102"/>
    <col min="514" max="514" width="12" style="102" customWidth="1"/>
    <col min="515" max="515" width="10" style="102" customWidth="1"/>
    <col min="516" max="516" width="17.5703125" style="102" customWidth="1"/>
    <col min="517" max="517" width="8.140625" style="102" customWidth="1"/>
    <col min="518" max="518" width="22" style="102" customWidth="1"/>
    <col min="519" max="519" width="10.5703125" style="102" customWidth="1"/>
    <col min="520" max="520" width="10.85546875" style="102" customWidth="1"/>
    <col min="521" max="521" width="13.5703125" style="102" customWidth="1"/>
    <col min="522" max="769" width="11.42578125" style="102"/>
    <col min="770" max="770" width="12" style="102" customWidth="1"/>
    <col min="771" max="771" width="10" style="102" customWidth="1"/>
    <col min="772" max="772" width="17.5703125" style="102" customWidth="1"/>
    <col min="773" max="773" width="8.140625" style="102" customWidth="1"/>
    <col min="774" max="774" width="22" style="102" customWidth="1"/>
    <col min="775" max="775" width="10.5703125" style="102" customWidth="1"/>
    <col min="776" max="776" width="10.85546875" style="102" customWidth="1"/>
    <col min="777" max="777" width="13.5703125" style="102" customWidth="1"/>
    <col min="778" max="1025" width="11.42578125" style="102"/>
    <col min="1026" max="1026" width="12" style="102" customWidth="1"/>
    <col min="1027" max="1027" width="10" style="102" customWidth="1"/>
    <col min="1028" max="1028" width="17.5703125" style="102" customWidth="1"/>
    <col min="1029" max="1029" width="8.140625" style="102" customWidth="1"/>
    <col min="1030" max="1030" width="22" style="102" customWidth="1"/>
    <col min="1031" max="1031" width="10.5703125" style="102" customWidth="1"/>
    <col min="1032" max="1032" width="10.85546875" style="102" customWidth="1"/>
    <col min="1033" max="1033" width="13.5703125" style="102" customWidth="1"/>
    <col min="1034" max="1281" width="11.42578125" style="102"/>
    <col min="1282" max="1282" width="12" style="102" customWidth="1"/>
    <col min="1283" max="1283" width="10" style="102" customWidth="1"/>
    <col min="1284" max="1284" width="17.5703125" style="102" customWidth="1"/>
    <col min="1285" max="1285" width="8.140625" style="102" customWidth="1"/>
    <col min="1286" max="1286" width="22" style="102" customWidth="1"/>
    <col min="1287" max="1287" width="10.5703125" style="102" customWidth="1"/>
    <col min="1288" max="1288" width="10.85546875" style="102" customWidth="1"/>
    <col min="1289" max="1289" width="13.5703125" style="102" customWidth="1"/>
    <col min="1290" max="1537" width="11.42578125" style="102"/>
    <col min="1538" max="1538" width="12" style="102" customWidth="1"/>
    <col min="1539" max="1539" width="10" style="102" customWidth="1"/>
    <col min="1540" max="1540" width="17.5703125" style="102" customWidth="1"/>
    <col min="1541" max="1541" width="8.140625" style="102" customWidth="1"/>
    <col min="1542" max="1542" width="22" style="102" customWidth="1"/>
    <col min="1543" max="1543" width="10.5703125" style="102" customWidth="1"/>
    <col min="1544" max="1544" width="10.85546875" style="102" customWidth="1"/>
    <col min="1545" max="1545" width="13.5703125" style="102" customWidth="1"/>
    <col min="1546" max="1793" width="11.42578125" style="102"/>
    <col min="1794" max="1794" width="12" style="102" customWidth="1"/>
    <col min="1795" max="1795" width="10" style="102" customWidth="1"/>
    <col min="1796" max="1796" width="17.5703125" style="102" customWidth="1"/>
    <col min="1797" max="1797" width="8.140625" style="102" customWidth="1"/>
    <col min="1798" max="1798" width="22" style="102" customWidth="1"/>
    <col min="1799" max="1799" width="10.5703125" style="102" customWidth="1"/>
    <col min="1800" max="1800" width="10.85546875" style="102" customWidth="1"/>
    <col min="1801" max="1801" width="13.5703125" style="102" customWidth="1"/>
    <col min="1802" max="2049" width="11.42578125" style="102"/>
    <col min="2050" max="2050" width="12" style="102" customWidth="1"/>
    <col min="2051" max="2051" width="10" style="102" customWidth="1"/>
    <col min="2052" max="2052" width="17.5703125" style="102" customWidth="1"/>
    <col min="2053" max="2053" width="8.140625" style="102" customWidth="1"/>
    <col min="2054" max="2054" width="22" style="102" customWidth="1"/>
    <col min="2055" max="2055" width="10.5703125" style="102" customWidth="1"/>
    <col min="2056" max="2056" width="10.85546875" style="102" customWidth="1"/>
    <col min="2057" max="2057" width="13.5703125" style="102" customWidth="1"/>
    <col min="2058" max="2305" width="11.42578125" style="102"/>
    <col min="2306" max="2306" width="12" style="102" customWidth="1"/>
    <col min="2307" max="2307" width="10" style="102" customWidth="1"/>
    <col min="2308" max="2308" width="17.5703125" style="102" customWidth="1"/>
    <col min="2309" max="2309" width="8.140625" style="102" customWidth="1"/>
    <col min="2310" max="2310" width="22" style="102" customWidth="1"/>
    <col min="2311" max="2311" width="10.5703125" style="102" customWidth="1"/>
    <col min="2312" max="2312" width="10.85546875" style="102" customWidth="1"/>
    <col min="2313" max="2313" width="13.5703125" style="102" customWidth="1"/>
    <col min="2314" max="2561" width="11.42578125" style="102"/>
    <col min="2562" max="2562" width="12" style="102" customWidth="1"/>
    <col min="2563" max="2563" width="10" style="102" customWidth="1"/>
    <col min="2564" max="2564" width="17.5703125" style="102" customWidth="1"/>
    <col min="2565" max="2565" width="8.140625" style="102" customWidth="1"/>
    <col min="2566" max="2566" width="22" style="102" customWidth="1"/>
    <col min="2567" max="2567" width="10.5703125" style="102" customWidth="1"/>
    <col min="2568" max="2568" width="10.85546875" style="102" customWidth="1"/>
    <col min="2569" max="2569" width="13.5703125" style="102" customWidth="1"/>
    <col min="2570" max="2817" width="11.42578125" style="102"/>
    <col min="2818" max="2818" width="12" style="102" customWidth="1"/>
    <col min="2819" max="2819" width="10" style="102" customWidth="1"/>
    <col min="2820" max="2820" width="17.5703125" style="102" customWidth="1"/>
    <col min="2821" max="2821" width="8.140625" style="102" customWidth="1"/>
    <col min="2822" max="2822" width="22" style="102" customWidth="1"/>
    <col min="2823" max="2823" width="10.5703125" style="102" customWidth="1"/>
    <col min="2824" max="2824" width="10.85546875" style="102" customWidth="1"/>
    <col min="2825" max="2825" width="13.5703125" style="102" customWidth="1"/>
    <col min="2826" max="3073" width="11.42578125" style="102"/>
    <col min="3074" max="3074" width="12" style="102" customWidth="1"/>
    <col min="3075" max="3075" width="10" style="102" customWidth="1"/>
    <col min="3076" max="3076" width="17.5703125" style="102" customWidth="1"/>
    <col min="3077" max="3077" width="8.140625" style="102" customWidth="1"/>
    <col min="3078" max="3078" width="22" style="102" customWidth="1"/>
    <col min="3079" max="3079" width="10.5703125" style="102" customWidth="1"/>
    <col min="3080" max="3080" width="10.85546875" style="102" customWidth="1"/>
    <col min="3081" max="3081" width="13.5703125" style="102" customWidth="1"/>
    <col min="3082" max="3329" width="11.42578125" style="102"/>
    <col min="3330" max="3330" width="12" style="102" customWidth="1"/>
    <col min="3331" max="3331" width="10" style="102" customWidth="1"/>
    <col min="3332" max="3332" width="17.5703125" style="102" customWidth="1"/>
    <col min="3333" max="3333" width="8.140625" style="102" customWidth="1"/>
    <col min="3334" max="3334" width="22" style="102" customWidth="1"/>
    <col min="3335" max="3335" width="10.5703125" style="102" customWidth="1"/>
    <col min="3336" max="3336" width="10.85546875" style="102" customWidth="1"/>
    <col min="3337" max="3337" width="13.5703125" style="102" customWidth="1"/>
    <col min="3338" max="3585" width="11.42578125" style="102"/>
    <col min="3586" max="3586" width="12" style="102" customWidth="1"/>
    <col min="3587" max="3587" width="10" style="102" customWidth="1"/>
    <col min="3588" max="3588" width="17.5703125" style="102" customWidth="1"/>
    <col min="3589" max="3589" width="8.140625" style="102" customWidth="1"/>
    <col min="3590" max="3590" width="22" style="102" customWidth="1"/>
    <col min="3591" max="3591" width="10.5703125" style="102" customWidth="1"/>
    <col min="3592" max="3592" width="10.85546875" style="102" customWidth="1"/>
    <col min="3593" max="3593" width="13.5703125" style="102" customWidth="1"/>
    <col min="3594" max="3841" width="11.42578125" style="102"/>
    <col min="3842" max="3842" width="12" style="102" customWidth="1"/>
    <col min="3843" max="3843" width="10" style="102" customWidth="1"/>
    <col min="3844" max="3844" width="17.5703125" style="102" customWidth="1"/>
    <col min="3845" max="3845" width="8.140625" style="102" customWidth="1"/>
    <col min="3846" max="3846" width="22" style="102" customWidth="1"/>
    <col min="3847" max="3847" width="10.5703125" style="102" customWidth="1"/>
    <col min="3848" max="3848" width="10.85546875" style="102" customWidth="1"/>
    <col min="3849" max="3849" width="13.5703125" style="102" customWidth="1"/>
    <col min="3850" max="4097" width="11.42578125" style="102"/>
    <col min="4098" max="4098" width="12" style="102" customWidth="1"/>
    <col min="4099" max="4099" width="10" style="102" customWidth="1"/>
    <col min="4100" max="4100" width="17.5703125" style="102" customWidth="1"/>
    <col min="4101" max="4101" width="8.140625" style="102" customWidth="1"/>
    <col min="4102" max="4102" width="22" style="102" customWidth="1"/>
    <col min="4103" max="4103" width="10.5703125" style="102" customWidth="1"/>
    <col min="4104" max="4104" width="10.85546875" style="102" customWidth="1"/>
    <col min="4105" max="4105" width="13.5703125" style="102" customWidth="1"/>
    <col min="4106" max="4353" width="11.42578125" style="102"/>
    <col min="4354" max="4354" width="12" style="102" customWidth="1"/>
    <col min="4355" max="4355" width="10" style="102" customWidth="1"/>
    <col min="4356" max="4356" width="17.5703125" style="102" customWidth="1"/>
    <col min="4357" max="4357" width="8.140625" style="102" customWidth="1"/>
    <col min="4358" max="4358" width="22" style="102" customWidth="1"/>
    <col min="4359" max="4359" width="10.5703125" style="102" customWidth="1"/>
    <col min="4360" max="4360" width="10.85546875" style="102" customWidth="1"/>
    <col min="4361" max="4361" width="13.5703125" style="102" customWidth="1"/>
    <col min="4362" max="4609" width="11.42578125" style="102"/>
    <col min="4610" max="4610" width="12" style="102" customWidth="1"/>
    <col min="4611" max="4611" width="10" style="102" customWidth="1"/>
    <col min="4612" max="4612" width="17.5703125" style="102" customWidth="1"/>
    <col min="4613" max="4613" width="8.140625" style="102" customWidth="1"/>
    <col min="4614" max="4614" width="22" style="102" customWidth="1"/>
    <col min="4615" max="4615" width="10.5703125" style="102" customWidth="1"/>
    <col min="4616" max="4616" width="10.85546875" style="102" customWidth="1"/>
    <col min="4617" max="4617" width="13.5703125" style="102" customWidth="1"/>
    <col min="4618" max="4865" width="11.42578125" style="102"/>
    <col min="4866" max="4866" width="12" style="102" customWidth="1"/>
    <col min="4867" max="4867" width="10" style="102" customWidth="1"/>
    <col min="4868" max="4868" width="17.5703125" style="102" customWidth="1"/>
    <col min="4869" max="4869" width="8.140625" style="102" customWidth="1"/>
    <col min="4870" max="4870" width="22" style="102" customWidth="1"/>
    <col min="4871" max="4871" width="10.5703125" style="102" customWidth="1"/>
    <col min="4872" max="4872" width="10.85546875" style="102" customWidth="1"/>
    <col min="4873" max="4873" width="13.5703125" style="102" customWidth="1"/>
    <col min="4874" max="5121" width="11.42578125" style="102"/>
    <col min="5122" max="5122" width="12" style="102" customWidth="1"/>
    <col min="5123" max="5123" width="10" style="102" customWidth="1"/>
    <col min="5124" max="5124" width="17.5703125" style="102" customWidth="1"/>
    <col min="5125" max="5125" width="8.140625" style="102" customWidth="1"/>
    <col min="5126" max="5126" width="22" style="102" customWidth="1"/>
    <col min="5127" max="5127" width="10.5703125" style="102" customWidth="1"/>
    <col min="5128" max="5128" width="10.85546875" style="102" customWidth="1"/>
    <col min="5129" max="5129" width="13.5703125" style="102" customWidth="1"/>
    <col min="5130" max="5377" width="11.42578125" style="102"/>
    <col min="5378" max="5378" width="12" style="102" customWidth="1"/>
    <col min="5379" max="5379" width="10" style="102" customWidth="1"/>
    <col min="5380" max="5380" width="17.5703125" style="102" customWidth="1"/>
    <col min="5381" max="5381" width="8.140625" style="102" customWidth="1"/>
    <col min="5382" max="5382" width="22" style="102" customWidth="1"/>
    <col min="5383" max="5383" width="10.5703125" style="102" customWidth="1"/>
    <col min="5384" max="5384" width="10.85546875" style="102" customWidth="1"/>
    <col min="5385" max="5385" width="13.5703125" style="102" customWidth="1"/>
    <col min="5386" max="5633" width="11.42578125" style="102"/>
    <col min="5634" max="5634" width="12" style="102" customWidth="1"/>
    <col min="5635" max="5635" width="10" style="102" customWidth="1"/>
    <col min="5636" max="5636" width="17.5703125" style="102" customWidth="1"/>
    <col min="5637" max="5637" width="8.140625" style="102" customWidth="1"/>
    <col min="5638" max="5638" width="22" style="102" customWidth="1"/>
    <col min="5639" max="5639" width="10.5703125" style="102" customWidth="1"/>
    <col min="5640" max="5640" width="10.85546875" style="102" customWidth="1"/>
    <col min="5641" max="5641" width="13.5703125" style="102" customWidth="1"/>
    <col min="5642" max="5889" width="11.42578125" style="102"/>
    <col min="5890" max="5890" width="12" style="102" customWidth="1"/>
    <col min="5891" max="5891" width="10" style="102" customWidth="1"/>
    <col min="5892" max="5892" width="17.5703125" style="102" customWidth="1"/>
    <col min="5893" max="5893" width="8.140625" style="102" customWidth="1"/>
    <col min="5894" max="5894" width="22" style="102" customWidth="1"/>
    <col min="5895" max="5895" width="10.5703125" style="102" customWidth="1"/>
    <col min="5896" max="5896" width="10.85546875" style="102" customWidth="1"/>
    <col min="5897" max="5897" width="13.5703125" style="102" customWidth="1"/>
    <col min="5898" max="6145" width="11.42578125" style="102"/>
    <col min="6146" max="6146" width="12" style="102" customWidth="1"/>
    <col min="6147" max="6147" width="10" style="102" customWidth="1"/>
    <col min="6148" max="6148" width="17.5703125" style="102" customWidth="1"/>
    <col min="6149" max="6149" width="8.140625" style="102" customWidth="1"/>
    <col min="6150" max="6150" width="22" style="102" customWidth="1"/>
    <col min="6151" max="6151" width="10.5703125" style="102" customWidth="1"/>
    <col min="6152" max="6152" width="10.85546875" style="102" customWidth="1"/>
    <col min="6153" max="6153" width="13.5703125" style="102" customWidth="1"/>
    <col min="6154" max="6401" width="11.42578125" style="102"/>
    <col min="6402" max="6402" width="12" style="102" customWidth="1"/>
    <col min="6403" max="6403" width="10" style="102" customWidth="1"/>
    <col min="6404" max="6404" width="17.5703125" style="102" customWidth="1"/>
    <col min="6405" max="6405" width="8.140625" style="102" customWidth="1"/>
    <col min="6406" max="6406" width="22" style="102" customWidth="1"/>
    <col min="6407" max="6407" width="10.5703125" style="102" customWidth="1"/>
    <col min="6408" max="6408" width="10.85546875" style="102" customWidth="1"/>
    <col min="6409" max="6409" width="13.5703125" style="102" customWidth="1"/>
    <col min="6410" max="6657" width="11.42578125" style="102"/>
    <col min="6658" max="6658" width="12" style="102" customWidth="1"/>
    <col min="6659" max="6659" width="10" style="102" customWidth="1"/>
    <col min="6660" max="6660" width="17.5703125" style="102" customWidth="1"/>
    <col min="6661" max="6661" width="8.140625" style="102" customWidth="1"/>
    <col min="6662" max="6662" width="22" style="102" customWidth="1"/>
    <col min="6663" max="6663" width="10.5703125" style="102" customWidth="1"/>
    <col min="6664" max="6664" width="10.85546875" style="102" customWidth="1"/>
    <col min="6665" max="6665" width="13.5703125" style="102" customWidth="1"/>
    <col min="6666" max="6913" width="11.42578125" style="102"/>
    <col min="6914" max="6914" width="12" style="102" customWidth="1"/>
    <col min="6915" max="6915" width="10" style="102" customWidth="1"/>
    <col min="6916" max="6916" width="17.5703125" style="102" customWidth="1"/>
    <col min="6917" max="6917" width="8.140625" style="102" customWidth="1"/>
    <col min="6918" max="6918" width="22" style="102" customWidth="1"/>
    <col min="6919" max="6919" width="10.5703125" style="102" customWidth="1"/>
    <col min="6920" max="6920" width="10.85546875" style="102" customWidth="1"/>
    <col min="6921" max="6921" width="13.5703125" style="102" customWidth="1"/>
    <col min="6922" max="7169" width="11.42578125" style="102"/>
    <col min="7170" max="7170" width="12" style="102" customWidth="1"/>
    <col min="7171" max="7171" width="10" style="102" customWidth="1"/>
    <col min="7172" max="7172" width="17.5703125" style="102" customWidth="1"/>
    <col min="7173" max="7173" width="8.140625" style="102" customWidth="1"/>
    <col min="7174" max="7174" width="22" style="102" customWidth="1"/>
    <col min="7175" max="7175" width="10.5703125" style="102" customWidth="1"/>
    <col min="7176" max="7176" width="10.85546875" style="102" customWidth="1"/>
    <col min="7177" max="7177" width="13.5703125" style="102" customWidth="1"/>
    <col min="7178" max="7425" width="11.42578125" style="102"/>
    <col min="7426" max="7426" width="12" style="102" customWidth="1"/>
    <col min="7427" max="7427" width="10" style="102" customWidth="1"/>
    <col min="7428" max="7428" width="17.5703125" style="102" customWidth="1"/>
    <col min="7429" max="7429" width="8.140625" style="102" customWidth="1"/>
    <col min="7430" max="7430" width="22" style="102" customWidth="1"/>
    <col min="7431" max="7431" width="10.5703125" style="102" customWidth="1"/>
    <col min="7432" max="7432" width="10.85546875" style="102" customWidth="1"/>
    <col min="7433" max="7433" width="13.5703125" style="102" customWidth="1"/>
    <col min="7434" max="7681" width="11.42578125" style="102"/>
    <col min="7682" max="7682" width="12" style="102" customWidth="1"/>
    <col min="7683" max="7683" width="10" style="102" customWidth="1"/>
    <col min="7684" max="7684" width="17.5703125" style="102" customWidth="1"/>
    <col min="7685" max="7685" width="8.140625" style="102" customWidth="1"/>
    <col min="7686" max="7686" width="22" style="102" customWidth="1"/>
    <col min="7687" max="7687" width="10.5703125" style="102" customWidth="1"/>
    <col min="7688" max="7688" width="10.85546875" style="102" customWidth="1"/>
    <col min="7689" max="7689" width="13.5703125" style="102" customWidth="1"/>
    <col min="7690" max="7937" width="11.42578125" style="102"/>
    <col min="7938" max="7938" width="12" style="102" customWidth="1"/>
    <col min="7939" max="7939" width="10" style="102" customWidth="1"/>
    <col min="7940" max="7940" width="17.5703125" style="102" customWidth="1"/>
    <col min="7941" max="7941" width="8.140625" style="102" customWidth="1"/>
    <col min="7942" max="7942" width="22" style="102" customWidth="1"/>
    <col min="7943" max="7943" width="10.5703125" style="102" customWidth="1"/>
    <col min="7944" max="7944" width="10.85546875" style="102" customWidth="1"/>
    <col min="7945" max="7945" width="13.5703125" style="102" customWidth="1"/>
    <col min="7946" max="8193" width="11.42578125" style="102"/>
    <col min="8194" max="8194" width="12" style="102" customWidth="1"/>
    <col min="8195" max="8195" width="10" style="102" customWidth="1"/>
    <col min="8196" max="8196" width="17.5703125" style="102" customWidth="1"/>
    <col min="8197" max="8197" width="8.140625" style="102" customWidth="1"/>
    <col min="8198" max="8198" width="22" style="102" customWidth="1"/>
    <col min="8199" max="8199" width="10.5703125" style="102" customWidth="1"/>
    <col min="8200" max="8200" width="10.85546875" style="102" customWidth="1"/>
    <col min="8201" max="8201" width="13.5703125" style="102" customWidth="1"/>
    <col min="8202" max="8449" width="11.42578125" style="102"/>
    <col min="8450" max="8450" width="12" style="102" customWidth="1"/>
    <col min="8451" max="8451" width="10" style="102" customWidth="1"/>
    <col min="8452" max="8452" width="17.5703125" style="102" customWidth="1"/>
    <col min="8453" max="8453" width="8.140625" style="102" customWidth="1"/>
    <col min="8454" max="8454" width="22" style="102" customWidth="1"/>
    <col min="8455" max="8455" width="10.5703125" style="102" customWidth="1"/>
    <col min="8456" max="8456" width="10.85546875" style="102" customWidth="1"/>
    <col min="8457" max="8457" width="13.5703125" style="102" customWidth="1"/>
    <col min="8458" max="8705" width="11.42578125" style="102"/>
    <col min="8706" max="8706" width="12" style="102" customWidth="1"/>
    <col min="8707" max="8707" width="10" style="102" customWidth="1"/>
    <col min="8708" max="8708" width="17.5703125" style="102" customWidth="1"/>
    <col min="8709" max="8709" width="8.140625" style="102" customWidth="1"/>
    <col min="8710" max="8710" width="22" style="102" customWidth="1"/>
    <col min="8711" max="8711" width="10.5703125" style="102" customWidth="1"/>
    <col min="8712" max="8712" width="10.85546875" style="102" customWidth="1"/>
    <col min="8713" max="8713" width="13.5703125" style="102" customWidth="1"/>
    <col min="8714" max="8961" width="11.42578125" style="102"/>
    <col min="8962" max="8962" width="12" style="102" customWidth="1"/>
    <col min="8963" max="8963" width="10" style="102" customWidth="1"/>
    <col min="8964" max="8964" width="17.5703125" style="102" customWidth="1"/>
    <col min="8965" max="8965" width="8.140625" style="102" customWidth="1"/>
    <col min="8966" max="8966" width="22" style="102" customWidth="1"/>
    <col min="8967" max="8967" width="10.5703125" style="102" customWidth="1"/>
    <col min="8968" max="8968" width="10.85546875" style="102" customWidth="1"/>
    <col min="8969" max="8969" width="13.5703125" style="102" customWidth="1"/>
    <col min="8970" max="9217" width="11.42578125" style="102"/>
    <col min="9218" max="9218" width="12" style="102" customWidth="1"/>
    <col min="9219" max="9219" width="10" style="102" customWidth="1"/>
    <col min="9220" max="9220" width="17.5703125" style="102" customWidth="1"/>
    <col min="9221" max="9221" width="8.140625" style="102" customWidth="1"/>
    <col min="9222" max="9222" width="22" style="102" customWidth="1"/>
    <col min="9223" max="9223" width="10.5703125" style="102" customWidth="1"/>
    <col min="9224" max="9224" width="10.85546875" style="102" customWidth="1"/>
    <col min="9225" max="9225" width="13.5703125" style="102" customWidth="1"/>
    <col min="9226" max="9473" width="11.42578125" style="102"/>
    <col min="9474" max="9474" width="12" style="102" customWidth="1"/>
    <col min="9475" max="9475" width="10" style="102" customWidth="1"/>
    <col min="9476" max="9476" width="17.5703125" style="102" customWidth="1"/>
    <col min="9477" max="9477" width="8.140625" style="102" customWidth="1"/>
    <col min="9478" max="9478" width="22" style="102" customWidth="1"/>
    <col min="9479" max="9479" width="10.5703125" style="102" customWidth="1"/>
    <col min="9480" max="9480" width="10.85546875" style="102" customWidth="1"/>
    <col min="9481" max="9481" width="13.5703125" style="102" customWidth="1"/>
    <col min="9482" max="9729" width="11.42578125" style="102"/>
    <col min="9730" max="9730" width="12" style="102" customWidth="1"/>
    <col min="9731" max="9731" width="10" style="102" customWidth="1"/>
    <col min="9732" max="9732" width="17.5703125" style="102" customWidth="1"/>
    <col min="9733" max="9733" width="8.140625" style="102" customWidth="1"/>
    <col min="9734" max="9734" width="22" style="102" customWidth="1"/>
    <col min="9735" max="9735" width="10.5703125" style="102" customWidth="1"/>
    <col min="9736" max="9736" width="10.85546875" style="102" customWidth="1"/>
    <col min="9737" max="9737" width="13.5703125" style="102" customWidth="1"/>
    <col min="9738" max="9985" width="11.42578125" style="102"/>
    <col min="9986" max="9986" width="12" style="102" customWidth="1"/>
    <col min="9987" max="9987" width="10" style="102" customWidth="1"/>
    <col min="9988" max="9988" width="17.5703125" style="102" customWidth="1"/>
    <col min="9989" max="9989" width="8.140625" style="102" customWidth="1"/>
    <col min="9990" max="9990" width="22" style="102" customWidth="1"/>
    <col min="9991" max="9991" width="10.5703125" style="102" customWidth="1"/>
    <col min="9992" max="9992" width="10.85546875" style="102" customWidth="1"/>
    <col min="9993" max="9993" width="13.5703125" style="102" customWidth="1"/>
    <col min="9994" max="10241" width="11.42578125" style="102"/>
    <col min="10242" max="10242" width="12" style="102" customWidth="1"/>
    <col min="10243" max="10243" width="10" style="102" customWidth="1"/>
    <col min="10244" max="10244" width="17.5703125" style="102" customWidth="1"/>
    <col min="10245" max="10245" width="8.140625" style="102" customWidth="1"/>
    <col min="10246" max="10246" width="22" style="102" customWidth="1"/>
    <col min="10247" max="10247" width="10.5703125" style="102" customWidth="1"/>
    <col min="10248" max="10248" width="10.85546875" style="102" customWidth="1"/>
    <col min="10249" max="10249" width="13.5703125" style="102" customWidth="1"/>
    <col min="10250" max="10497" width="11.42578125" style="102"/>
    <col min="10498" max="10498" width="12" style="102" customWidth="1"/>
    <col min="10499" max="10499" width="10" style="102" customWidth="1"/>
    <col min="10500" max="10500" width="17.5703125" style="102" customWidth="1"/>
    <col min="10501" max="10501" width="8.140625" style="102" customWidth="1"/>
    <col min="10502" max="10502" width="22" style="102" customWidth="1"/>
    <col min="10503" max="10503" width="10.5703125" style="102" customWidth="1"/>
    <col min="10504" max="10504" width="10.85546875" style="102" customWidth="1"/>
    <col min="10505" max="10505" width="13.5703125" style="102" customWidth="1"/>
    <col min="10506" max="10753" width="11.42578125" style="102"/>
    <col min="10754" max="10754" width="12" style="102" customWidth="1"/>
    <col min="10755" max="10755" width="10" style="102" customWidth="1"/>
    <col min="10756" max="10756" width="17.5703125" style="102" customWidth="1"/>
    <col min="10757" max="10757" width="8.140625" style="102" customWidth="1"/>
    <col min="10758" max="10758" width="22" style="102" customWidth="1"/>
    <col min="10759" max="10759" width="10.5703125" style="102" customWidth="1"/>
    <col min="10760" max="10760" width="10.85546875" style="102" customWidth="1"/>
    <col min="10761" max="10761" width="13.5703125" style="102" customWidth="1"/>
    <col min="10762" max="11009" width="11.42578125" style="102"/>
    <col min="11010" max="11010" width="12" style="102" customWidth="1"/>
    <col min="11011" max="11011" width="10" style="102" customWidth="1"/>
    <col min="11012" max="11012" width="17.5703125" style="102" customWidth="1"/>
    <col min="11013" max="11013" width="8.140625" style="102" customWidth="1"/>
    <col min="11014" max="11014" width="22" style="102" customWidth="1"/>
    <col min="11015" max="11015" width="10.5703125" style="102" customWidth="1"/>
    <col min="11016" max="11016" width="10.85546875" style="102" customWidth="1"/>
    <col min="11017" max="11017" width="13.5703125" style="102" customWidth="1"/>
    <col min="11018" max="11265" width="11.42578125" style="102"/>
    <col min="11266" max="11266" width="12" style="102" customWidth="1"/>
    <col min="11267" max="11267" width="10" style="102" customWidth="1"/>
    <col min="11268" max="11268" width="17.5703125" style="102" customWidth="1"/>
    <col min="11269" max="11269" width="8.140625" style="102" customWidth="1"/>
    <col min="11270" max="11270" width="22" style="102" customWidth="1"/>
    <col min="11271" max="11271" width="10.5703125" style="102" customWidth="1"/>
    <col min="11272" max="11272" width="10.85546875" style="102" customWidth="1"/>
    <col min="11273" max="11273" width="13.5703125" style="102" customWidth="1"/>
    <col min="11274" max="11521" width="11.42578125" style="102"/>
    <col min="11522" max="11522" width="12" style="102" customWidth="1"/>
    <col min="11523" max="11523" width="10" style="102" customWidth="1"/>
    <col min="11524" max="11524" width="17.5703125" style="102" customWidth="1"/>
    <col min="11525" max="11525" width="8.140625" style="102" customWidth="1"/>
    <col min="11526" max="11526" width="22" style="102" customWidth="1"/>
    <col min="11527" max="11527" width="10.5703125" style="102" customWidth="1"/>
    <col min="11528" max="11528" width="10.85546875" style="102" customWidth="1"/>
    <col min="11529" max="11529" width="13.5703125" style="102" customWidth="1"/>
    <col min="11530" max="11777" width="11.42578125" style="102"/>
    <col min="11778" max="11778" width="12" style="102" customWidth="1"/>
    <col min="11779" max="11779" width="10" style="102" customWidth="1"/>
    <col min="11780" max="11780" width="17.5703125" style="102" customWidth="1"/>
    <col min="11781" max="11781" width="8.140625" style="102" customWidth="1"/>
    <col min="11782" max="11782" width="22" style="102" customWidth="1"/>
    <col min="11783" max="11783" width="10.5703125" style="102" customWidth="1"/>
    <col min="11784" max="11784" width="10.85546875" style="102" customWidth="1"/>
    <col min="11785" max="11785" width="13.5703125" style="102" customWidth="1"/>
    <col min="11786" max="12033" width="11.42578125" style="102"/>
    <col min="12034" max="12034" width="12" style="102" customWidth="1"/>
    <col min="12035" max="12035" width="10" style="102" customWidth="1"/>
    <col min="12036" max="12036" width="17.5703125" style="102" customWidth="1"/>
    <col min="12037" max="12037" width="8.140625" style="102" customWidth="1"/>
    <col min="12038" max="12038" width="22" style="102" customWidth="1"/>
    <col min="12039" max="12039" width="10.5703125" style="102" customWidth="1"/>
    <col min="12040" max="12040" width="10.85546875" style="102" customWidth="1"/>
    <col min="12041" max="12041" width="13.5703125" style="102" customWidth="1"/>
    <col min="12042" max="12289" width="11.42578125" style="102"/>
    <col min="12290" max="12290" width="12" style="102" customWidth="1"/>
    <col min="12291" max="12291" width="10" style="102" customWidth="1"/>
    <col min="12292" max="12292" width="17.5703125" style="102" customWidth="1"/>
    <col min="12293" max="12293" width="8.140625" style="102" customWidth="1"/>
    <col min="12294" max="12294" width="22" style="102" customWidth="1"/>
    <col min="12295" max="12295" width="10.5703125" style="102" customWidth="1"/>
    <col min="12296" max="12296" width="10.85546875" style="102" customWidth="1"/>
    <col min="12297" max="12297" width="13.5703125" style="102" customWidth="1"/>
    <col min="12298" max="12545" width="11.42578125" style="102"/>
    <col min="12546" max="12546" width="12" style="102" customWidth="1"/>
    <col min="12547" max="12547" width="10" style="102" customWidth="1"/>
    <col min="12548" max="12548" width="17.5703125" style="102" customWidth="1"/>
    <col min="12549" max="12549" width="8.140625" style="102" customWidth="1"/>
    <col min="12550" max="12550" width="22" style="102" customWidth="1"/>
    <col min="12551" max="12551" width="10.5703125" style="102" customWidth="1"/>
    <col min="12552" max="12552" width="10.85546875" style="102" customWidth="1"/>
    <col min="12553" max="12553" width="13.5703125" style="102" customWidth="1"/>
    <col min="12554" max="12801" width="11.42578125" style="102"/>
    <col min="12802" max="12802" width="12" style="102" customWidth="1"/>
    <col min="12803" max="12803" width="10" style="102" customWidth="1"/>
    <col min="12804" max="12804" width="17.5703125" style="102" customWidth="1"/>
    <col min="12805" max="12805" width="8.140625" style="102" customWidth="1"/>
    <col min="12806" max="12806" width="22" style="102" customWidth="1"/>
    <col min="12807" max="12807" width="10.5703125" style="102" customWidth="1"/>
    <col min="12808" max="12808" width="10.85546875" style="102" customWidth="1"/>
    <col min="12809" max="12809" width="13.5703125" style="102" customWidth="1"/>
    <col min="12810" max="13057" width="11.42578125" style="102"/>
    <col min="13058" max="13058" width="12" style="102" customWidth="1"/>
    <col min="13059" max="13059" width="10" style="102" customWidth="1"/>
    <col min="13060" max="13060" width="17.5703125" style="102" customWidth="1"/>
    <col min="13061" max="13061" width="8.140625" style="102" customWidth="1"/>
    <col min="13062" max="13062" width="22" style="102" customWidth="1"/>
    <col min="13063" max="13063" width="10.5703125" style="102" customWidth="1"/>
    <col min="13064" max="13064" width="10.85546875" style="102" customWidth="1"/>
    <col min="13065" max="13065" width="13.5703125" style="102" customWidth="1"/>
    <col min="13066" max="13313" width="11.42578125" style="102"/>
    <col min="13314" max="13314" width="12" style="102" customWidth="1"/>
    <col min="13315" max="13315" width="10" style="102" customWidth="1"/>
    <col min="13316" max="13316" width="17.5703125" style="102" customWidth="1"/>
    <col min="13317" max="13317" width="8.140625" style="102" customWidth="1"/>
    <col min="13318" max="13318" width="22" style="102" customWidth="1"/>
    <col min="13319" max="13319" width="10.5703125" style="102" customWidth="1"/>
    <col min="13320" max="13320" width="10.85546875" style="102" customWidth="1"/>
    <col min="13321" max="13321" width="13.5703125" style="102" customWidth="1"/>
    <col min="13322" max="13569" width="11.42578125" style="102"/>
    <col min="13570" max="13570" width="12" style="102" customWidth="1"/>
    <col min="13571" max="13571" width="10" style="102" customWidth="1"/>
    <col min="13572" max="13572" width="17.5703125" style="102" customWidth="1"/>
    <col min="13573" max="13573" width="8.140625" style="102" customWidth="1"/>
    <col min="13574" max="13574" width="22" style="102" customWidth="1"/>
    <col min="13575" max="13575" width="10.5703125" style="102" customWidth="1"/>
    <col min="13576" max="13576" width="10.85546875" style="102" customWidth="1"/>
    <col min="13577" max="13577" width="13.5703125" style="102" customWidth="1"/>
    <col min="13578" max="13825" width="11.42578125" style="102"/>
    <col min="13826" max="13826" width="12" style="102" customWidth="1"/>
    <col min="13827" max="13827" width="10" style="102" customWidth="1"/>
    <col min="13828" max="13828" width="17.5703125" style="102" customWidth="1"/>
    <col min="13829" max="13829" width="8.140625" style="102" customWidth="1"/>
    <col min="13830" max="13830" width="22" style="102" customWidth="1"/>
    <col min="13831" max="13831" width="10.5703125" style="102" customWidth="1"/>
    <col min="13832" max="13832" width="10.85546875" style="102" customWidth="1"/>
    <col min="13833" max="13833" width="13.5703125" style="102" customWidth="1"/>
    <col min="13834" max="14081" width="11.42578125" style="102"/>
    <col min="14082" max="14082" width="12" style="102" customWidth="1"/>
    <col min="14083" max="14083" width="10" style="102" customWidth="1"/>
    <col min="14084" max="14084" width="17.5703125" style="102" customWidth="1"/>
    <col min="14085" max="14085" width="8.140625" style="102" customWidth="1"/>
    <col min="14086" max="14086" width="22" style="102" customWidth="1"/>
    <col min="14087" max="14087" width="10.5703125" style="102" customWidth="1"/>
    <col min="14088" max="14088" width="10.85546875" style="102" customWidth="1"/>
    <col min="14089" max="14089" width="13.5703125" style="102" customWidth="1"/>
    <col min="14090" max="14337" width="11.42578125" style="102"/>
    <col min="14338" max="14338" width="12" style="102" customWidth="1"/>
    <col min="14339" max="14339" width="10" style="102" customWidth="1"/>
    <col min="14340" max="14340" width="17.5703125" style="102" customWidth="1"/>
    <col min="14341" max="14341" width="8.140625" style="102" customWidth="1"/>
    <col min="14342" max="14342" width="22" style="102" customWidth="1"/>
    <col min="14343" max="14343" width="10.5703125" style="102" customWidth="1"/>
    <col min="14344" max="14344" width="10.85546875" style="102" customWidth="1"/>
    <col min="14345" max="14345" width="13.5703125" style="102" customWidth="1"/>
    <col min="14346" max="14593" width="11.42578125" style="102"/>
    <col min="14594" max="14594" width="12" style="102" customWidth="1"/>
    <col min="14595" max="14595" width="10" style="102" customWidth="1"/>
    <col min="14596" max="14596" width="17.5703125" style="102" customWidth="1"/>
    <col min="14597" max="14597" width="8.140625" style="102" customWidth="1"/>
    <col min="14598" max="14598" width="22" style="102" customWidth="1"/>
    <col min="14599" max="14599" width="10.5703125" style="102" customWidth="1"/>
    <col min="14600" max="14600" width="10.85546875" style="102" customWidth="1"/>
    <col min="14601" max="14601" width="13.5703125" style="102" customWidth="1"/>
    <col min="14602" max="14849" width="11.42578125" style="102"/>
    <col min="14850" max="14850" width="12" style="102" customWidth="1"/>
    <col min="14851" max="14851" width="10" style="102" customWidth="1"/>
    <col min="14852" max="14852" width="17.5703125" style="102" customWidth="1"/>
    <col min="14853" max="14853" width="8.140625" style="102" customWidth="1"/>
    <col min="14854" max="14854" width="22" style="102" customWidth="1"/>
    <col min="14855" max="14855" width="10.5703125" style="102" customWidth="1"/>
    <col min="14856" max="14856" width="10.85546875" style="102" customWidth="1"/>
    <col min="14857" max="14857" width="13.5703125" style="102" customWidth="1"/>
    <col min="14858" max="15105" width="11.42578125" style="102"/>
    <col min="15106" max="15106" width="12" style="102" customWidth="1"/>
    <col min="15107" max="15107" width="10" style="102" customWidth="1"/>
    <col min="15108" max="15108" width="17.5703125" style="102" customWidth="1"/>
    <col min="15109" max="15109" width="8.140625" style="102" customWidth="1"/>
    <col min="15110" max="15110" width="22" style="102" customWidth="1"/>
    <col min="15111" max="15111" width="10.5703125" style="102" customWidth="1"/>
    <col min="15112" max="15112" width="10.85546875" style="102" customWidth="1"/>
    <col min="15113" max="15113" width="13.5703125" style="102" customWidth="1"/>
    <col min="15114" max="15361" width="11.42578125" style="102"/>
    <col min="15362" max="15362" width="12" style="102" customWidth="1"/>
    <col min="15363" max="15363" width="10" style="102" customWidth="1"/>
    <col min="15364" max="15364" width="17.5703125" style="102" customWidth="1"/>
    <col min="15365" max="15365" width="8.140625" style="102" customWidth="1"/>
    <col min="15366" max="15366" width="22" style="102" customWidth="1"/>
    <col min="15367" max="15367" width="10.5703125" style="102" customWidth="1"/>
    <col min="15368" max="15368" width="10.85546875" style="102" customWidth="1"/>
    <col min="15369" max="15369" width="13.5703125" style="102" customWidth="1"/>
    <col min="15370" max="15617" width="11.42578125" style="102"/>
    <col min="15618" max="15618" width="12" style="102" customWidth="1"/>
    <col min="15619" max="15619" width="10" style="102" customWidth="1"/>
    <col min="15620" max="15620" width="17.5703125" style="102" customWidth="1"/>
    <col min="15621" max="15621" width="8.140625" style="102" customWidth="1"/>
    <col min="15622" max="15622" width="22" style="102" customWidth="1"/>
    <col min="15623" max="15623" width="10.5703125" style="102" customWidth="1"/>
    <col min="15624" max="15624" width="10.85546875" style="102" customWidth="1"/>
    <col min="15625" max="15625" width="13.5703125" style="102" customWidth="1"/>
    <col min="15626" max="15873" width="11.42578125" style="102"/>
    <col min="15874" max="15874" width="12" style="102" customWidth="1"/>
    <col min="15875" max="15875" width="10" style="102" customWidth="1"/>
    <col min="15876" max="15876" width="17.5703125" style="102" customWidth="1"/>
    <col min="15877" max="15877" width="8.140625" style="102" customWidth="1"/>
    <col min="15878" max="15878" width="22" style="102" customWidth="1"/>
    <col min="15879" max="15879" width="10.5703125" style="102" customWidth="1"/>
    <col min="15880" max="15880" width="10.85546875" style="102" customWidth="1"/>
    <col min="15881" max="15881" width="13.5703125" style="102" customWidth="1"/>
    <col min="15882" max="16129" width="11.42578125" style="102"/>
    <col min="16130" max="16130" width="12" style="102" customWidth="1"/>
    <col min="16131" max="16131" width="10" style="102" customWidth="1"/>
    <col min="16132" max="16132" width="17.5703125" style="102" customWidth="1"/>
    <col min="16133" max="16133" width="8.140625" style="102" customWidth="1"/>
    <col min="16134" max="16134" width="22" style="102" customWidth="1"/>
    <col min="16135" max="16135" width="10.5703125" style="102" customWidth="1"/>
    <col min="16136" max="16136" width="10.85546875" style="102" customWidth="1"/>
    <col min="16137" max="16137" width="13.5703125" style="102" customWidth="1"/>
    <col min="16138" max="16384" width="11.42578125" style="102"/>
  </cols>
  <sheetData>
    <row r="1" spans="1:15" ht="15" customHeight="1" x14ac:dyDescent="0.25">
      <c r="A1" s="929" t="s">
        <v>244</v>
      </c>
      <c r="B1" s="929"/>
      <c r="C1" s="929"/>
      <c r="D1" s="929"/>
      <c r="E1" s="929"/>
      <c r="F1" s="929"/>
      <c r="G1" s="929"/>
      <c r="H1" s="929"/>
    </row>
    <row r="2" spans="1:15" ht="6" customHeight="1" x14ac:dyDescent="0.25">
      <c r="A2" s="194"/>
      <c r="B2" s="194"/>
      <c r="C2" s="194"/>
      <c r="D2" s="194"/>
      <c r="E2" s="194"/>
      <c r="F2" s="194"/>
      <c r="G2" s="194"/>
      <c r="H2" s="194"/>
    </row>
    <row r="3" spans="1:15" ht="19.5" customHeight="1" x14ac:dyDescent="0.2">
      <c r="A3" s="104" t="s">
        <v>26</v>
      </c>
      <c r="B3" s="930" t="s">
        <v>276</v>
      </c>
      <c r="C3" s="931"/>
      <c r="D3" s="932"/>
      <c r="E3" s="105" t="s">
        <v>225</v>
      </c>
      <c r="F3" s="129" t="s">
        <v>277</v>
      </c>
      <c r="G3" s="106" t="s">
        <v>285</v>
      </c>
      <c r="H3" s="128">
        <v>41141</v>
      </c>
    </row>
    <row r="4" spans="1:15" ht="6" customHeight="1" x14ac:dyDescent="0.25">
      <c r="A4" s="194"/>
      <c r="B4" s="107"/>
      <c r="C4" s="107"/>
      <c r="D4" s="107"/>
      <c r="E4" s="107"/>
      <c r="F4" s="108"/>
      <c r="G4" s="107"/>
      <c r="H4" s="107"/>
    </row>
    <row r="5" spans="1:15" ht="20.25" customHeight="1" x14ac:dyDescent="0.2">
      <c r="A5" s="197" t="s">
        <v>245</v>
      </c>
      <c r="B5" s="933" t="s">
        <v>278</v>
      </c>
      <c r="C5" s="934"/>
      <c r="D5" s="935"/>
      <c r="E5" s="106" t="s">
        <v>246</v>
      </c>
      <c r="F5" s="130">
        <v>18143</v>
      </c>
      <c r="G5" s="936" t="s">
        <v>247</v>
      </c>
      <c r="H5" s="128">
        <v>41141</v>
      </c>
    </row>
    <row r="6" spans="1:15" ht="6" customHeight="1" x14ac:dyDescent="0.2">
      <c r="A6" s="938"/>
      <c r="B6" s="938"/>
      <c r="C6" s="939"/>
      <c r="D6" s="939"/>
      <c r="G6" s="937"/>
    </row>
    <row r="7" spans="1:15" ht="12.75" customHeight="1" x14ac:dyDescent="0.2">
      <c r="A7" s="916" t="s">
        <v>286</v>
      </c>
      <c r="B7" s="917"/>
      <c r="C7" s="917"/>
      <c r="D7" s="917"/>
      <c r="E7" s="917"/>
      <c r="F7" s="917"/>
      <c r="G7" s="917"/>
      <c r="H7" s="918"/>
      <c r="I7" s="919" t="s">
        <v>248</v>
      </c>
    </row>
    <row r="8" spans="1:15" ht="12" customHeight="1" x14ac:dyDescent="0.2">
      <c r="A8" s="834" t="s">
        <v>300</v>
      </c>
      <c r="B8" s="835"/>
      <c r="C8" s="835"/>
      <c r="D8" s="835"/>
      <c r="E8" s="835"/>
      <c r="F8" s="835"/>
      <c r="G8" s="835"/>
      <c r="H8" s="836"/>
      <c r="I8" s="920"/>
    </row>
    <row r="9" spans="1:15" ht="12" customHeight="1" x14ac:dyDescent="0.2">
      <c r="A9" s="837"/>
      <c r="B9" s="838"/>
      <c r="C9" s="838"/>
      <c r="D9" s="838"/>
      <c r="E9" s="838"/>
      <c r="F9" s="838"/>
      <c r="G9" s="838"/>
      <c r="H9" s="839"/>
      <c r="I9" s="920"/>
    </row>
    <row r="10" spans="1:15" ht="12" customHeight="1" x14ac:dyDescent="0.2">
      <c r="A10" s="840"/>
      <c r="B10" s="841"/>
      <c r="C10" s="841"/>
      <c r="D10" s="841"/>
      <c r="E10" s="841"/>
      <c r="F10" s="841"/>
      <c r="G10" s="841"/>
      <c r="H10" s="842"/>
      <c r="I10" s="920"/>
    </row>
    <row r="11" spans="1:15" ht="12.75" customHeight="1" x14ac:dyDescent="0.2">
      <c r="A11" s="900" t="s">
        <v>249</v>
      </c>
      <c r="B11" s="901"/>
      <c r="C11" s="901"/>
      <c r="D11" s="901"/>
      <c r="E11" s="901"/>
      <c r="F11" s="901"/>
      <c r="G11" s="901"/>
      <c r="H11" s="902"/>
      <c r="I11" s="920"/>
      <c r="L11" s="103"/>
      <c r="M11" s="103"/>
      <c r="N11" s="103"/>
      <c r="O11" s="103"/>
    </row>
    <row r="12" spans="1:15" ht="12.75" customHeight="1" x14ac:dyDescent="0.2">
      <c r="A12" s="834" t="s">
        <v>301</v>
      </c>
      <c r="B12" s="922"/>
      <c r="C12" s="922"/>
      <c r="D12" s="922"/>
      <c r="E12" s="922"/>
      <c r="F12" s="922"/>
      <c r="G12" s="922"/>
      <c r="H12" s="923"/>
      <c r="I12" s="920"/>
      <c r="L12" s="103"/>
      <c r="M12" s="103"/>
      <c r="N12" s="103"/>
      <c r="O12" s="103"/>
    </row>
    <row r="13" spans="1:15" ht="12.75" customHeight="1" x14ac:dyDescent="0.2">
      <c r="A13" s="924"/>
      <c r="B13" s="925"/>
      <c r="C13" s="925"/>
      <c r="D13" s="925"/>
      <c r="E13" s="925"/>
      <c r="F13" s="925"/>
      <c r="G13" s="925"/>
      <c r="H13" s="926"/>
      <c r="I13" s="920"/>
      <c r="L13" s="103"/>
      <c r="M13" s="103"/>
      <c r="N13" s="103"/>
      <c r="O13" s="103"/>
    </row>
    <row r="14" spans="1:15" ht="12.75" customHeight="1" x14ac:dyDescent="0.2">
      <c r="A14" s="924"/>
      <c r="B14" s="925"/>
      <c r="C14" s="925"/>
      <c r="D14" s="925"/>
      <c r="E14" s="925"/>
      <c r="F14" s="925"/>
      <c r="G14" s="925"/>
      <c r="H14" s="926"/>
      <c r="I14" s="920"/>
      <c r="L14" s="103"/>
      <c r="M14" s="103"/>
      <c r="N14" s="103"/>
      <c r="O14" s="103"/>
    </row>
    <row r="15" spans="1:15" ht="12.75" customHeight="1" x14ac:dyDescent="0.2">
      <c r="A15" s="847"/>
      <c r="B15" s="927"/>
      <c r="C15" s="927"/>
      <c r="D15" s="927"/>
      <c r="E15" s="927"/>
      <c r="F15" s="927"/>
      <c r="G15" s="927"/>
      <c r="H15" s="928"/>
      <c r="I15" s="920"/>
      <c r="L15" s="103"/>
      <c r="M15" s="103"/>
      <c r="N15" s="103"/>
      <c r="O15" s="103"/>
    </row>
    <row r="16" spans="1:15" ht="12" customHeight="1" x14ac:dyDescent="0.2">
      <c r="A16" s="900" t="s">
        <v>250</v>
      </c>
      <c r="B16" s="901"/>
      <c r="C16" s="901"/>
      <c r="D16" s="901"/>
      <c r="E16" s="901"/>
      <c r="F16" s="901"/>
      <c r="G16" s="901"/>
      <c r="H16" s="902"/>
      <c r="I16" s="920"/>
    </row>
    <row r="17" spans="1:9" ht="12.75" customHeight="1" x14ac:dyDescent="0.2">
      <c r="A17" s="834" t="s">
        <v>302</v>
      </c>
      <c r="B17" s="922"/>
      <c r="C17" s="922"/>
      <c r="D17" s="922"/>
      <c r="E17" s="922"/>
      <c r="F17" s="922"/>
      <c r="G17" s="922"/>
      <c r="H17" s="923"/>
      <c r="I17" s="920"/>
    </row>
    <row r="18" spans="1:9" ht="12.75" customHeight="1" x14ac:dyDescent="0.2">
      <c r="A18" s="924"/>
      <c r="B18" s="925"/>
      <c r="C18" s="925"/>
      <c r="D18" s="925"/>
      <c r="E18" s="925"/>
      <c r="F18" s="925"/>
      <c r="G18" s="925"/>
      <c r="H18" s="926"/>
      <c r="I18" s="920"/>
    </row>
    <row r="19" spans="1:9" ht="12.75" customHeight="1" x14ac:dyDescent="0.2">
      <c r="A19" s="924"/>
      <c r="B19" s="925"/>
      <c r="C19" s="925"/>
      <c r="D19" s="925"/>
      <c r="E19" s="925"/>
      <c r="F19" s="925"/>
      <c r="G19" s="925"/>
      <c r="H19" s="926"/>
      <c r="I19" s="920"/>
    </row>
    <row r="20" spans="1:9" x14ac:dyDescent="0.2">
      <c r="A20" s="847"/>
      <c r="B20" s="927"/>
      <c r="C20" s="927"/>
      <c r="D20" s="927"/>
      <c r="E20" s="927"/>
      <c r="F20" s="927"/>
      <c r="G20" s="927"/>
      <c r="H20" s="928"/>
      <c r="I20" s="920"/>
    </row>
    <row r="21" spans="1:9" ht="12.75" customHeight="1" x14ac:dyDescent="0.2">
      <c r="A21" s="846" t="s">
        <v>251</v>
      </c>
      <c r="B21" s="848" t="s">
        <v>279</v>
      </c>
      <c r="C21" s="848"/>
      <c r="D21" s="848"/>
      <c r="E21" s="849"/>
      <c r="F21" s="846" t="s">
        <v>252</v>
      </c>
      <c r="G21" s="852">
        <v>41141</v>
      </c>
      <c r="H21" s="853"/>
      <c r="I21" s="920"/>
    </row>
    <row r="22" spans="1:9" ht="12.75" customHeight="1" x14ac:dyDescent="0.2">
      <c r="A22" s="847"/>
      <c r="B22" s="850"/>
      <c r="C22" s="850"/>
      <c r="D22" s="850"/>
      <c r="E22" s="851"/>
      <c r="F22" s="847"/>
      <c r="G22" s="854"/>
      <c r="H22" s="855"/>
      <c r="I22" s="921"/>
    </row>
    <row r="23" spans="1:9" ht="12.75" customHeight="1" x14ac:dyDescent="0.2">
      <c r="A23" s="900" t="s">
        <v>253</v>
      </c>
      <c r="B23" s="901"/>
      <c r="C23" s="901"/>
      <c r="D23" s="901"/>
      <c r="E23" s="901"/>
      <c r="F23" s="901"/>
      <c r="G23" s="901"/>
      <c r="H23" s="902"/>
      <c r="I23" s="903" t="s">
        <v>254</v>
      </c>
    </row>
    <row r="24" spans="1:9" ht="12.75" customHeight="1" x14ac:dyDescent="0.2">
      <c r="A24" s="109" t="s">
        <v>255</v>
      </c>
      <c r="B24" s="887"/>
      <c r="C24" s="888"/>
      <c r="D24" s="885" t="s">
        <v>256</v>
      </c>
      <c r="E24" s="877"/>
      <c r="F24" s="868" t="s">
        <v>257</v>
      </c>
      <c r="G24" s="907"/>
      <c r="H24" s="877"/>
      <c r="I24" s="904"/>
    </row>
    <row r="25" spans="1:9" ht="12.75" customHeight="1" x14ac:dyDescent="0.2">
      <c r="A25" s="110"/>
      <c r="B25" s="889"/>
      <c r="C25" s="890"/>
      <c r="D25" s="906"/>
      <c r="E25" s="879"/>
      <c r="F25" s="869"/>
      <c r="G25" s="908"/>
      <c r="H25" s="879"/>
      <c r="I25" s="904"/>
    </row>
    <row r="26" spans="1:9" ht="12.75" customHeight="1" x14ac:dyDescent="0.2">
      <c r="A26" s="843" t="s">
        <v>258</v>
      </c>
      <c r="B26" s="844"/>
      <c r="C26" s="844"/>
      <c r="D26" s="844"/>
      <c r="E26" s="844"/>
      <c r="F26" s="844"/>
      <c r="G26" s="844"/>
      <c r="H26" s="845"/>
      <c r="I26" s="904"/>
    </row>
    <row r="27" spans="1:9" ht="12.75" customHeight="1" x14ac:dyDescent="0.2">
      <c r="A27" s="891"/>
      <c r="B27" s="909"/>
      <c r="C27" s="909"/>
      <c r="D27" s="909"/>
      <c r="E27" s="909"/>
      <c r="F27" s="909"/>
      <c r="G27" s="909"/>
      <c r="H27" s="910"/>
      <c r="I27" s="904"/>
    </row>
    <row r="28" spans="1:9" ht="12.75" customHeight="1" x14ac:dyDescent="0.2">
      <c r="A28" s="911"/>
      <c r="B28" s="912"/>
      <c r="C28" s="912"/>
      <c r="D28" s="912"/>
      <c r="E28" s="912"/>
      <c r="F28" s="912"/>
      <c r="G28" s="912"/>
      <c r="H28" s="913"/>
      <c r="I28" s="904"/>
    </row>
    <row r="29" spans="1:9" ht="12.75" customHeight="1" x14ac:dyDescent="0.2">
      <c r="A29" s="891" t="s">
        <v>259</v>
      </c>
      <c r="B29" s="909"/>
      <c r="C29" s="909"/>
      <c r="D29" s="909"/>
      <c r="E29" s="909"/>
      <c r="F29" s="909"/>
      <c r="G29" s="909"/>
      <c r="H29" s="910"/>
      <c r="I29" s="904"/>
    </row>
    <row r="30" spans="1:9" ht="12.75" customHeight="1" x14ac:dyDescent="0.2">
      <c r="A30" s="892"/>
      <c r="B30" s="914"/>
      <c r="C30" s="914"/>
      <c r="D30" s="914"/>
      <c r="E30" s="914"/>
      <c r="F30" s="914"/>
      <c r="G30" s="914"/>
      <c r="H30" s="915"/>
      <c r="I30" s="904"/>
    </row>
    <row r="31" spans="1:9" ht="12.75" customHeight="1" x14ac:dyDescent="0.2">
      <c r="A31" s="843" t="s">
        <v>260</v>
      </c>
      <c r="B31" s="844"/>
      <c r="C31" s="844"/>
      <c r="D31" s="844"/>
      <c r="E31" s="844"/>
      <c r="F31" s="844"/>
      <c r="G31" s="844"/>
      <c r="H31" s="845"/>
      <c r="I31" s="904"/>
    </row>
    <row r="32" spans="1:9" ht="12.75" customHeight="1" thickBot="1" x14ac:dyDescent="0.25">
      <c r="A32" s="859" t="s">
        <v>261</v>
      </c>
      <c r="B32" s="860"/>
      <c r="C32" s="860"/>
      <c r="D32" s="860"/>
      <c r="E32" s="863"/>
      <c r="F32" s="859" t="s">
        <v>42</v>
      </c>
      <c r="G32" s="863"/>
      <c r="H32" s="111" t="s">
        <v>262</v>
      </c>
      <c r="I32" s="904"/>
    </row>
    <row r="33" spans="1:9" ht="12.75" customHeight="1" x14ac:dyDescent="0.2">
      <c r="A33" s="897"/>
      <c r="B33" s="898"/>
      <c r="C33" s="898"/>
      <c r="D33" s="898"/>
      <c r="E33" s="899"/>
      <c r="F33" s="883"/>
      <c r="G33" s="884"/>
      <c r="H33" s="112"/>
      <c r="I33" s="904"/>
    </row>
    <row r="34" spans="1:9" ht="12.75" customHeight="1" x14ac:dyDescent="0.2">
      <c r="A34" s="880"/>
      <c r="B34" s="881"/>
      <c r="C34" s="881"/>
      <c r="D34" s="881"/>
      <c r="E34" s="882"/>
      <c r="F34" s="883"/>
      <c r="G34" s="884"/>
      <c r="H34" s="112"/>
      <c r="I34" s="904"/>
    </row>
    <row r="35" spans="1:9" ht="12.75" customHeight="1" x14ac:dyDescent="0.2">
      <c r="A35" s="880"/>
      <c r="B35" s="881"/>
      <c r="C35" s="881"/>
      <c r="D35" s="881"/>
      <c r="E35" s="882"/>
      <c r="F35" s="883"/>
      <c r="G35" s="884"/>
      <c r="H35" s="112"/>
      <c r="I35" s="904"/>
    </row>
    <row r="36" spans="1:9" ht="12.75" customHeight="1" x14ac:dyDescent="0.2">
      <c r="A36" s="880"/>
      <c r="B36" s="881"/>
      <c r="C36" s="881"/>
      <c r="D36" s="881"/>
      <c r="E36" s="882"/>
      <c r="F36" s="883"/>
      <c r="G36" s="884"/>
      <c r="H36" s="113"/>
      <c r="I36" s="904"/>
    </row>
    <row r="37" spans="1:9" ht="12.75" customHeight="1" x14ac:dyDescent="0.2">
      <c r="A37" s="880"/>
      <c r="B37" s="881"/>
      <c r="C37" s="881"/>
      <c r="D37" s="881"/>
      <c r="E37" s="882"/>
      <c r="F37" s="883"/>
      <c r="G37" s="884"/>
      <c r="H37" s="113"/>
      <c r="I37" s="904"/>
    </row>
    <row r="38" spans="1:9" ht="12.75" customHeight="1" x14ac:dyDescent="0.2">
      <c r="A38" s="843" t="s">
        <v>263</v>
      </c>
      <c r="B38" s="844"/>
      <c r="C38" s="844"/>
      <c r="D38" s="844"/>
      <c r="E38" s="844"/>
      <c r="F38" s="844"/>
      <c r="G38" s="844"/>
      <c r="H38" s="845"/>
      <c r="I38" s="904"/>
    </row>
    <row r="39" spans="1:9" ht="12.75" customHeight="1" x14ac:dyDescent="0.2">
      <c r="A39" s="885" t="s">
        <v>264</v>
      </c>
      <c r="B39" s="887"/>
      <c r="C39" s="887"/>
      <c r="D39" s="888"/>
      <c r="E39" s="891" t="s">
        <v>265</v>
      </c>
      <c r="F39" s="893"/>
      <c r="G39" s="893"/>
      <c r="H39" s="894"/>
      <c r="I39" s="904"/>
    </row>
    <row r="40" spans="1:9" ht="12.75" customHeight="1" x14ac:dyDescent="0.2">
      <c r="A40" s="886"/>
      <c r="B40" s="889"/>
      <c r="C40" s="889"/>
      <c r="D40" s="890"/>
      <c r="E40" s="892"/>
      <c r="F40" s="895"/>
      <c r="G40" s="895"/>
      <c r="H40" s="896"/>
      <c r="I40" s="904"/>
    </row>
    <row r="41" spans="1:9" ht="12.75" customHeight="1" x14ac:dyDescent="0.2">
      <c r="A41" s="864" t="s">
        <v>266</v>
      </c>
      <c r="B41" s="865"/>
      <c r="C41" s="865"/>
      <c r="D41" s="865"/>
      <c r="E41" s="865"/>
      <c r="F41" s="865"/>
      <c r="G41" s="865"/>
      <c r="H41" s="866"/>
      <c r="I41" s="904"/>
    </row>
    <row r="42" spans="1:9" ht="6" customHeight="1" x14ac:dyDescent="0.2">
      <c r="A42" s="114"/>
      <c r="B42" s="115"/>
      <c r="C42" s="115"/>
      <c r="D42" s="115"/>
      <c r="E42" s="115"/>
      <c r="F42" s="115"/>
      <c r="G42" s="115"/>
      <c r="H42" s="116"/>
      <c r="I42" s="904"/>
    </row>
    <row r="43" spans="1:9" ht="12.75" customHeight="1" x14ac:dyDescent="0.2">
      <c r="A43" s="867" t="s">
        <v>267</v>
      </c>
      <c r="B43" s="115"/>
      <c r="C43" s="115"/>
      <c r="D43" s="115"/>
      <c r="E43" s="115"/>
      <c r="F43" s="868" t="s">
        <v>268</v>
      </c>
      <c r="G43" s="870"/>
      <c r="H43" s="871"/>
      <c r="I43" s="904"/>
    </row>
    <row r="44" spans="1:9" x14ac:dyDescent="0.2">
      <c r="A44" s="867"/>
      <c r="B44" s="115"/>
      <c r="C44" s="115"/>
      <c r="D44" s="115"/>
      <c r="E44" s="115"/>
      <c r="F44" s="869"/>
      <c r="G44" s="872"/>
      <c r="H44" s="873"/>
      <c r="I44" s="904"/>
    </row>
    <row r="45" spans="1:9" ht="6" customHeight="1" x14ac:dyDescent="0.2">
      <c r="A45" s="114"/>
      <c r="B45" s="115"/>
      <c r="C45" s="115"/>
      <c r="D45" s="115"/>
      <c r="E45" s="115"/>
      <c r="F45" s="115"/>
      <c r="G45" s="115"/>
      <c r="H45" s="116"/>
      <c r="I45" s="904"/>
    </row>
    <row r="46" spans="1:9" x14ac:dyDescent="0.2">
      <c r="A46" s="874" t="s">
        <v>269</v>
      </c>
      <c r="B46" s="875"/>
      <c r="C46" s="870"/>
      <c r="D46" s="871"/>
      <c r="E46" s="115"/>
      <c r="F46" s="109" t="s">
        <v>27</v>
      </c>
      <c r="G46" s="876"/>
      <c r="H46" s="877"/>
      <c r="I46" s="904"/>
    </row>
    <row r="47" spans="1:9" x14ac:dyDescent="0.2">
      <c r="A47" s="110"/>
      <c r="B47" s="117"/>
      <c r="C47" s="872"/>
      <c r="D47" s="873"/>
      <c r="E47" s="115"/>
      <c r="F47" s="110"/>
      <c r="G47" s="878"/>
      <c r="H47" s="879"/>
      <c r="I47" s="904"/>
    </row>
    <row r="48" spans="1:9" ht="6" customHeight="1" x14ac:dyDescent="0.2">
      <c r="A48" s="118"/>
      <c r="B48" s="115"/>
      <c r="C48" s="115"/>
      <c r="D48" s="115"/>
      <c r="E48" s="115"/>
      <c r="F48" s="115"/>
      <c r="G48" s="115"/>
      <c r="H48" s="119"/>
      <c r="I48" s="904"/>
    </row>
    <row r="49" spans="1:9" ht="12.75" customHeight="1" thickBot="1" x14ac:dyDescent="0.25">
      <c r="A49" s="859" t="s">
        <v>270</v>
      </c>
      <c r="B49" s="860"/>
      <c r="C49" s="861"/>
      <c r="D49" s="862"/>
      <c r="E49" s="111" t="s">
        <v>271</v>
      </c>
      <c r="F49" s="859" t="s">
        <v>272</v>
      </c>
      <c r="G49" s="863"/>
      <c r="H49" s="111" t="s">
        <v>273</v>
      </c>
      <c r="I49" s="904"/>
    </row>
    <row r="50" spans="1:9" ht="12.75" customHeight="1" x14ac:dyDescent="0.2">
      <c r="A50" s="856"/>
      <c r="B50" s="856"/>
      <c r="C50" s="856"/>
      <c r="D50" s="856"/>
      <c r="E50" s="113"/>
      <c r="F50" s="857"/>
      <c r="G50" s="858"/>
      <c r="H50" s="120"/>
      <c r="I50" s="904"/>
    </row>
    <row r="51" spans="1:9" ht="12.75" customHeight="1" x14ac:dyDescent="0.2">
      <c r="A51" s="856"/>
      <c r="B51" s="856"/>
      <c r="C51" s="856"/>
      <c r="D51" s="856"/>
      <c r="E51" s="113"/>
      <c r="F51" s="857"/>
      <c r="G51" s="858"/>
      <c r="H51" s="120"/>
      <c r="I51" s="904"/>
    </row>
    <row r="52" spans="1:9" ht="12.75" customHeight="1" x14ac:dyDescent="0.2">
      <c r="A52" s="856"/>
      <c r="B52" s="856"/>
      <c r="C52" s="856"/>
      <c r="D52" s="856"/>
      <c r="E52" s="113"/>
      <c r="F52" s="195"/>
      <c r="G52" s="196"/>
      <c r="H52" s="120"/>
      <c r="I52" s="904"/>
    </row>
    <row r="53" spans="1:9" ht="12.75" customHeight="1" x14ac:dyDescent="0.2">
      <c r="A53" s="856"/>
      <c r="B53" s="856"/>
      <c r="C53" s="856"/>
      <c r="D53" s="856"/>
      <c r="E53" s="113"/>
      <c r="F53" s="857"/>
      <c r="G53" s="858"/>
      <c r="H53" s="120"/>
      <c r="I53" s="904"/>
    </row>
    <row r="54" spans="1:9" ht="12.75" customHeight="1" x14ac:dyDescent="0.2">
      <c r="A54" s="856"/>
      <c r="B54" s="856"/>
      <c r="C54" s="856"/>
      <c r="D54" s="856"/>
      <c r="E54" s="113"/>
      <c r="F54" s="857"/>
      <c r="G54" s="858"/>
      <c r="H54" s="120"/>
      <c r="I54" s="905"/>
    </row>
    <row r="55" spans="1:9" x14ac:dyDescent="0.2">
      <c r="A55" s="843" t="s">
        <v>274</v>
      </c>
      <c r="B55" s="844"/>
      <c r="C55" s="844"/>
      <c r="D55" s="844"/>
      <c r="E55" s="844"/>
      <c r="F55" s="844"/>
      <c r="G55" s="844"/>
      <c r="H55" s="845"/>
      <c r="I55" s="831" t="s">
        <v>248</v>
      </c>
    </row>
    <row r="56" spans="1:9" ht="12.75" customHeight="1" x14ac:dyDescent="0.2">
      <c r="A56" s="834" t="s">
        <v>280</v>
      </c>
      <c r="B56" s="835"/>
      <c r="C56" s="835"/>
      <c r="D56" s="835"/>
      <c r="E56" s="835"/>
      <c r="F56" s="835"/>
      <c r="G56" s="835"/>
      <c r="H56" s="836"/>
      <c r="I56" s="832"/>
    </row>
    <row r="57" spans="1:9" ht="12.75" customHeight="1" x14ac:dyDescent="0.2">
      <c r="A57" s="837"/>
      <c r="B57" s="838"/>
      <c r="C57" s="838"/>
      <c r="D57" s="838"/>
      <c r="E57" s="838"/>
      <c r="F57" s="838"/>
      <c r="G57" s="838"/>
      <c r="H57" s="839"/>
      <c r="I57" s="832"/>
    </row>
    <row r="58" spans="1:9" ht="12.75" customHeight="1" x14ac:dyDescent="0.2">
      <c r="A58" s="837"/>
      <c r="B58" s="838"/>
      <c r="C58" s="838"/>
      <c r="D58" s="838"/>
      <c r="E58" s="838"/>
      <c r="F58" s="838"/>
      <c r="G58" s="838"/>
      <c r="H58" s="839"/>
      <c r="I58" s="832"/>
    </row>
    <row r="59" spans="1:9" ht="12.75" customHeight="1" x14ac:dyDescent="0.2">
      <c r="A59" s="840"/>
      <c r="B59" s="841"/>
      <c r="C59" s="841"/>
      <c r="D59" s="841"/>
      <c r="E59" s="841"/>
      <c r="F59" s="841"/>
      <c r="G59" s="841"/>
      <c r="H59" s="842"/>
      <c r="I59" s="832"/>
    </row>
    <row r="60" spans="1:9" ht="12.75" customHeight="1" x14ac:dyDescent="0.2">
      <c r="A60" s="843" t="s">
        <v>275</v>
      </c>
      <c r="B60" s="844"/>
      <c r="C60" s="844"/>
      <c r="D60" s="844"/>
      <c r="E60" s="844"/>
      <c r="F60" s="844"/>
      <c r="G60" s="844"/>
      <c r="H60" s="845"/>
      <c r="I60" s="832"/>
    </row>
    <row r="61" spans="1:9" ht="12.75" customHeight="1" x14ac:dyDescent="0.2">
      <c r="A61" s="846" t="s">
        <v>251</v>
      </c>
      <c r="B61" s="848" t="s">
        <v>279</v>
      </c>
      <c r="C61" s="848"/>
      <c r="D61" s="848"/>
      <c r="E61" s="849"/>
      <c r="F61" s="846" t="s">
        <v>27</v>
      </c>
      <c r="G61" s="852">
        <v>41233</v>
      </c>
      <c r="H61" s="853"/>
      <c r="I61" s="832"/>
    </row>
    <row r="62" spans="1:9" ht="12.75" customHeight="1" x14ac:dyDescent="0.2">
      <c r="A62" s="847"/>
      <c r="B62" s="850"/>
      <c r="C62" s="850"/>
      <c r="D62" s="850"/>
      <c r="E62" s="851"/>
      <c r="F62" s="847"/>
      <c r="G62" s="854"/>
      <c r="H62" s="855"/>
      <c r="I62" s="833"/>
    </row>
  </sheetData>
  <mergeCells count="72">
    <mergeCell ref="A1:H1"/>
    <mergeCell ref="B3:D3"/>
    <mergeCell ref="B5:D5"/>
    <mergeCell ref="G5:G6"/>
    <mergeCell ref="A6:B6"/>
    <mergeCell ref="C6:D6"/>
    <mergeCell ref="A7:H7"/>
    <mergeCell ref="I7:I22"/>
    <mergeCell ref="A8:H10"/>
    <mergeCell ref="A11:H11"/>
    <mergeCell ref="A12:H15"/>
    <mergeCell ref="A16:H16"/>
    <mergeCell ref="A17:H20"/>
    <mergeCell ref="A21:A22"/>
    <mergeCell ref="B21:E22"/>
    <mergeCell ref="F21:F22"/>
    <mergeCell ref="G21:H22"/>
    <mergeCell ref="A23:H23"/>
    <mergeCell ref="I23:I54"/>
    <mergeCell ref="B24:C25"/>
    <mergeCell ref="D24:D25"/>
    <mergeCell ref="E24:E25"/>
    <mergeCell ref="F24:G25"/>
    <mergeCell ref="H24:H25"/>
    <mergeCell ref="A26:H26"/>
    <mergeCell ref="A27:H28"/>
    <mergeCell ref="A29:A30"/>
    <mergeCell ref="B29:H30"/>
    <mergeCell ref="A31:H31"/>
    <mergeCell ref="A32:E32"/>
    <mergeCell ref="F32:G32"/>
    <mergeCell ref="A34:E34"/>
    <mergeCell ref="F34:G34"/>
    <mergeCell ref="A35:E35"/>
    <mergeCell ref="F35:G35"/>
    <mergeCell ref="A33:E33"/>
    <mergeCell ref="F33:G33"/>
    <mergeCell ref="A36:E36"/>
    <mergeCell ref="F36:G36"/>
    <mergeCell ref="A37:E37"/>
    <mergeCell ref="F37:G37"/>
    <mergeCell ref="A38:H38"/>
    <mergeCell ref="A39:A40"/>
    <mergeCell ref="B39:D40"/>
    <mergeCell ref="E39:E40"/>
    <mergeCell ref="F39:H40"/>
    <mergeCell ref="A41:H41"/>
    <mergeCell ref="A43:A44"/>
    <mergeCell ref="F43:F44"/>
    <mergeCell ref="G43:H44"/>
    <mergeCell ref="A46:B46"/>
    <mergeCell ref="C46:D47"/>
    <mergeCell ref="G46:H47"/>
    <mergeCell ref="A49:D49"/>
    <mergeCell ref="F49:G49"/>
    <mergeCell ref="A50:D50"/>
    <mergeCell ref="F50:G50"/>
    <mergeCell ref="A51:D51"/>
    <mergeCell ref="F51:G51"/>
    <mergeCell ref="A52:D52"/>
    <mergeCell ref="A53:D53"/>
    <mergeCell ref="F53:G53"/>
    <mergeCell ref="A54:D54"/>
    <mergeCell ref="F54:G54"/>
    <mergeCell ref="I55:I62"/>
    <mergeCell ref="A56:H59"/>
    <mergeCell ref="A60:H60"/>
    <mergeCell ref="A61:A62"/>
    <mergeCell ref="B61:E62"/>
    <mergeCell ref="F61:F62"/>
    <mergeCell ref="G61:H62"/>
    <mergeCell ref="A55:H55"/>
  </mergeCells>
  <printOptions horizontalCentered="1" verticalCentered="1"/>
  <pageMargins left="0.25" right="7.0000000000000007E-2" top="3.7401574999999999E-2" bottom="0.38" header="0" footer="0.18"/>
  <pageSetup scale="68" orientation="portrait" r:id="rId1"/>
  <headerFooter alignWithMargins="0">
    <oddFooter xml:space="preserve">&amp;LISO-006-FO&amp;CRev. D&amp;"Arial,Italic"
Copies must be verified for current revision.&amp;"Arial,Regular"    &amp;RDate: 03/24/2020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581025</xdr:colOff>
                    <xdr:row>28</xdr:row>
                    <xdr:rowOff>28575</xdr:rowOff>
                  </from>
                  <to>
                    <xdr:col>1</xdr:col>
                    <xdr:colOff>85725</xdr:colOff>
                    <xdr:row>29</xdr:row>
                    <xdr:rowOff>9525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209550</xdr:colOff>
                    <xdr:row>28</xdr:row>
                    <xdr:rowOff>28575</xdr:rowOff>
                  </from>
                  <to>
                    <xdr:col>1</xdr:col>
                    <xdr:colOff>514350</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39"/>
  <sheetViews>
    <sheetView showGridLines="0" zoomScale="90" zoomScaleNormal="90" workbookViewId="0">
      <selection activeCell="C6" sqref="C6:I6"/>
    </sheetView>
  </sheetViews>
  <sheetFormatPr defaultRowHeight="12.75" x14ac:dyDescent="0.2"/>
  <cols>
    <col min="1" max="1" width="14.28515625" style="165" customWidth="1"/>
    <col min="2" max="2" width="11" style="165" customWidth="1"/>
    <col min="3" max="3" width="10.42578125" style="165" customWidth="1"/>
    <col min="4" max="5" width="9.140625" style="165"/>
    <col min="6" max="6" width="8.5703125" style="165" customWidth="1"/>
    <col min="7" max="7" width="8" style="165" customWidth="1"/>
    <col min="8" max="8" width="15" style="165" customWidth="1"/>
    <col min="9" max="9" width="17.140625" style="165" customWidth="1"/>
    <col min="10" max="10" width="10.5703125" style="165" customWidth="1"/>
    <col min="11" max="16384" width="9.140625" style="165"/>
  </cols>
  <sheetData>
    <row r="1" spans="1:9" ht="64.5" customHeight="1" x14ac:dyDescent="0.2">
      <c r="A1" s="92"/>
      <c r="B1" s="445"/>
      <c r="C1" s="445"/>
      <c r="D1" s="445"/>
      <c r="E1" s="445"/>
      <c r="F1" s="445"/>
      <c r="G1" s="445"/>
      <c r="H1" s="445"/>
      <c r="I1" s="93"/>
    </row>
    <row r="2" spans="1:9" s="166" customFormat="1" ht="20.25" x14ac:dyDescent="0.3">
      <c r="A2" s="94"/>
      <c r="B2" s="446" t="s">
        <v>455</v>
      </c>
      <c r="C2" s="446"/>
      <c r="D2" s="446"/>
      <c r="E2" s="446"/>
      <c r="F2" s="446"/>
      <c r="G2" s="446"/>
      <c r="H2" s="446"/>
      <c r="I2" s="95"/>
    </row>
    <row r="3" spans="1:9" s="166" customFormat="1" ht="20.25" x14ac:dyDescent="0.3">
      <c r="A3" s="94"/>
      <c r="B3" s="447" t="s">
        <v>281</v>
      </c>
      <c r="C3" s="447"/>
      <c r="D3" s="447"/>
      <c r="E3" s="447"/>
      <c r="F3" s="447"/>
      <c r="G3" s="447"/>
      <c r="H3" s="447"/>
      <c r="I3" s="95"/>
    </row>
    <row r="4" spans="1:9" s="166" customFormat="1" ht="21" thickBot="1" x14ac:dyDescent="0.35">
      <c r="A4" s="448" t="s">
        <v>222</v>
      </c>
      <c r="B4" s="449"/>
      <c r="C4" s="450" t="s">
        <v>454</v>
      </c>
      <c r="D4" s="450"/>
      <c r="E4" s="450"/>
      <c r="F4" s="450"/>
      <c r="G4" s="450"/>
      <c r="H4" s="450"/>
      <c r="I4" s="450"/>
    </row>
    <row r="5" spans="1:9" s="166" customFormat="1" ht="18" customHeight="1" thickBot="1" x14ac:dyDescent="0.35">
      <c r="A5" s="451" t="s">
        <v>295</v>
      </c>
      <c r="B5" s="452"/>
      <c r="C5" s="453"/>
      <c r="D5" s="454"/>
      <c r="E5" s="455"/>
      <c r="F5" s="456" t="s">
        <v>68</v>
      </c>
      <c r="G5" s="456"/>
      <c r="H5" s="457"/>
      <c r="I5" s="458"/>
    </row>
    <row r="6" spans="1:9" s="167" customFormat="1" ht="18.75" customHeight="1" x14ac:dyDescent="0.2">
      <c r="A6" s="459" t="s">
        <v>333</v>
      </c>
      <c r="B6" s="460"/>
      <c r="C6" s="461"/>
      <c r="D6" s="461"/>
      <c r="E6" s="461"/>
      <c r="F6" s="461"/>
      <c r="G6" s="461"/>
      <c r="H6" s="461"/>
      <c r="I6" s="462"/>
    </row>
    <row r="7" spans="1:9" s="166" customFormat="1" ht="21" thickBot="1" x14ac:dyDescent="0.35">
      <c r="A7" s="463" t="s">
        <v>223</v>
      </c>
      <c r="B7" s="464"/>
      <c r="C7" s="465"/>
      <c r="D7" s="465"/>
      <c r="E7" s="465"/>
      <c r="F7" s="465"/>
      <c r="G7" s="465"/>
      <c r="H7" s="465"/>
      <c r="I7" s="466"/>
    </row>
    <row r="8" spans="1:9" ht="20.25" x14ac:dyDescent="0.3">
      <c r="A8" s="467" t="s">
        <v>224</v>
      </c>
      <c r="B8" s="468"/>
      <c r="C8" s="468"/>
      <c r="D8" s="468"/>
      <c r="E8" s="468"/>
      <c r="F8" s="468"/>
      <c r="G8" s="468"/>
      <c r="H8" s="468"/>
      <c r="I8" s="469"/>
    </row>
    <row r="9" spans="1:9" s="167" customFormat="1" ht="15" x14ac:dyDescent="0.2">
      <c r="A9" s="436" t="s">
        <v>225</v>
      </c>
      <c r="B9" s="437"/>
      <c r="C9" s="438"/>
      <c r="D9" s="438"/>
      <c r="E9" s="438"/>
      <c r="F9" s="438"/>
      <c r="G9" s="438"/>
      <c r="H9" s="438"/>
      <c r="I9" s="439"/>
    </row>
    <row r="10" spans="1:9" s="167" customFormat="1" ht="15" x14ac:dyDescent="0.2">
      <c r="A10" s="436" t="s">
        <v>226</v>
      </c>
      <c r="B10" s="437"/>
      <c r="C10" s="438"/>
      <c r="D10" s="438"/>
      <c r="E10" s="438"/>
      <c r="F10" s="438"/>
      <c r="G10" s="438"/>
      <c r="H10" s="438"/>
      <c r="I10" s="439"/>
    </row>
    <row r="11" spans="1:9" s="167" customFormat="1" ht="15" x14ac:dyDescent="0.2">
      <c r="A11" s="436" t="s">
        <v>227</v>
      </c>
      <c r="B11" s="437"/>
      <c r="C11" s="438"/>
      <c r="D11" s="438"/>
      <c r="E11" s="438"/>
      <c r="F11" s="438"/>
      <c r="G11" s="438"/>
      <c r="H11" s="438"/>
      <c r="I11" s="439"/>
    </row>
    <row r="12" spans="1:9" s="167" customFormat="1" ht="15" x14ac:dyDescent="0.2">
      <c r="A12" s="440"/>
      <c r="B12" s="441"/>
      <c r="C12" s="438"/>
      <c r="D12" s="438"/>
      <c r="E12" s="438"/>
      <c r="F12" s="438"/>
      <c r="G12" s="438"/>
      <c r="H12" s="438"/>
      <c r="I12" s="439"/>
    </row>
    <row r="13" spans="1:9" s="167" customFormat="1" ht="15" x14ac:dyDescent="0.2">
      <c r="A13" s="436" t="s">
        <v>228</v>
      </c>
      <c r="B13" s="437"/>
      <c r="C13" s="438"/>
      <c r="D13" s="438"/>
      <c r="E13" s="438"/>
      <c r="F13" s="438"/>
      <c r="G13" s="438"/>
      <c r="H13" s="96" t="s">
        <v>229</v>
      </c>
      <c r="I13" s="154"/>
    </row>
    <row r="14" spans="1:9" s="167" customFormat="1" ht="15.75" thickBot="1" x14ac:dyDescent="0.25">
      <c r="A14" s="442" t="s">
        <v>230</v>
      </c>
      <c r="B14" s="443"/>
      <c r="C14" s="428"/>
      <c r="D14" s="428"/>
      <c r="E14" s="428"/>
      <c r="F14" s="428"/>
      <c r="G14" s="428"/>
      <c r="H14" s="171"/>
      <c r="I14" s="172"/>
    </row>
    <row r="15" spans="1:9" ht="10.5" customHeight="1" thickBot="1" x14ac:dyDescent="0.25">
      <c r="A15" s="399"/>
      <c r="B15" s="400"/>
      <c r="C15" s="444"/>
      <c r="D15" s="444"/>
      <c r="E15" s="444"/>
      <c r="F15" s="444"/>
      <c r="G15" s="444"/>
      <c r="H15" s="400"/>
      <c r="I15" s="401"/>
    </row>
    <row r="16" spans="1:9" ht="20.25" x14ac:dyDescent="0.3">
      <c r="A16" s="424" t="s">
        <v>231</v>
      </c>
      <c r="B16" s="425"/>
      <c r="C16" s="425"/>
      <c r="D16" s="425"/>
      <c r="E16" s="425"/>
      <c r="F16" s="425"/>
      <c r="G16" s="425"/>
      <c r="H16" s="425"/>
      <c r="I16" s="426"/>
    </row>
    <row r="17" spans="1:9" s="167" customFormat="1" ht="15" x14ac:dyDescent="0.2">
      <c r="A17" s="411" t="s">
        <v>232</v>
      </c>
      <c r="B17" s="412"/>
      <c r="C17" s="412"/>
      <c r="D17" s="412" t="s">
        <v>233</v>
      </c>
      <c r="E17" s="412"/>
      <c r="F17" s="412"/>
      <c r="G17" s="412"/>
      <c r="H17" s="412" t="s">
        <v>234</v>
      </c>
      <c r="I17" s="413"/>
    </row>
    <row r="18" spans="1:9" s="167" customFormat="1" ht="15" x14ac:dyDescent="0.2">
      <c r="A18" s="427"/>
      <c r="B18" s="428"/>
      <c r="C18" s="428"/>
      <c r="D18" s="428"/>
      <c r="E18" s="428"/>
      <c r="F18" s="428"/>
      <c r="G18" s="428"/>
      <c r="H18" s="428"/>
      <c r="I18" s="429"/>
    </row>
    <row r="19" spans="1:9" s="167" customFormat="1" ht="15" x14ac:dyDescent="0.2">
      <c r="A19" s="427"/>
      <c r="B19" s="428"/>
      <c r="C19" s="428"/>
      <c r="D19" s="428"/>
      <c r="E19" s="428"/>
      <c r="F19" s="428"/>
      <c r="G19" s="428"/>
      <c r="H19" s="428"/>
      <c r="I19" s="429"/>
    </row>
    <row r="20" spans="1:9" s="167" customFormat="1" ht="15" x14ac:dyDescent="0.2">
      <c r="A20" s="427"/>
      <c r="B20" s="428"/>
      <c r="C20" s="428"/>
      <c r="D20" s="428"/>
      <c r="E20" s="428"/>
      <c r="F20" s="428"/>
      <c r="G20" s="428"/>
      <c r="H20" s="428"/>
      <c r="I20" s="429"/>
    </row>
    <row r="21" spans="1:9" s="167" customFormat="1" ht="15" x14ac:dyDescent="0.2">
      <c r="A21" s="427"/>
      <c r="B21" s="428"/>
      <c r="C21" s="428"/>
      <c r="D21" s="428"/>
      <c r="E21" s="428"/>
      <c r="F21" s="428"/>
      <c r="G21" s="428"/>
      <c r="H21" s="428"/>
      <c r="I21" s="429"/>
    </row>
    <row r="22" spans="1:9" s="167" customFormat="1" ht="15.75" thickBot="1" x14ac:dyDescent="0.25">
      <c r="A22" s="430"/>
      <c r="B22" s="431"/>
      <c r="C22" s="431"/>
      <c r="D22" s="431"/>
      <c r="E22" s="431"/>
      <c r="F22" s="431"/>
      <c r="G22" s="431"/>
      <c r="H22" s="431"/>
      <c r="I22" s="432"/>
    </row>
    <row r="23" spans="1:9" ht="13.5" customHeight="1" thickBot="1" x14ac:dyDescent="0.25">
      <c r="A23" s="399"/>
      <c r="B23" s="400"/>
      <c r="C23" s="400"/>
      <c r="D23" s="400"/>
      <c r="E23" s="400"/>
      <c r="F23" s="400"/>
      <c r="G23" s="400"/>
      <c r="H23" s="400"/>
      <c r="I23" s="401"/>
    </row>
    <row r="24" spans="1:9" s="167" customFormat="1" ht="16.5" thickBot="1" x14ac:dyDescent="0.3">
      <c r="A24" s="433" t="s">
        <v>235</v>
      </c>
      <c r="B24" s="434"/>
      <c r="C24" s="434"/>
      <c r="D24" s="435"/>
      <c r="E24" s="435"/>
      <c r="F24" s="434" t="s">
        <v>236</v>
      </c>
      <c r="G24" s="434"/>
      <c r="H24" s="434"/>
      <c r="I24" s="155"/>
    </row>
    <row r="25" spans="1:9" ht="13.5" thickBot="1" x14ac:dyDescent="0.25">
      <c r="A25" s="399"/>
      <c r="B25" s="400"/>
      <c r="C25" s="400"/>
      <c r="D25" s="400"/>
      <c r="E25" s="400"/>
      <c r="F25" s="400"/>
      <c r="G25" s="400"/>
      <c r="H25" s="400"/>
      <c r="I25" s="401"/>
    </row>
    <row r="26" spans="1:9" s="166" customFormat="1" ht="20.25" x14ac:dyDescent="0.3">
      <c r="A26" s="424" t="s">
        <v>237</v>
      </c>
      <c r="B26" s="425"/>
      <c r="C26" s="425"/>
      <c r="D26" s="425"/>
      <c r="E26" s="425"/>
      <c r="F26" s="425"/>
      <c r="G26" s="425"/>
      <c r="H26" s="425"/>
      <c r="I26" s="426"/>
    </row>
    <row r="27" spans="1:9" s="167" customFormat="1" ht="15" x14ac:dyDescent="0.2">
      <c r="A27" s="411" t="s">
        <v>238</v>
      </c>
      <c r="B27" s="412"/>
      <c r="C27" s="412"/>
      <c r="D27" s="412"/>
      <c r="E27" s="412" t="s">
        <v>239</v>
      </c>
      <c r="F27" s="412"/>
      <c r="G27" s="412"/>
      <c r="H27" s="412" t="s">
        <v>63</v>
      </c>
      <c r="I27" s="413"/>
    </row>
    <row r="28" spans="1:9" s="167" customFormat="1" ht="15" x14ac:dyDescent="0.2">
      <c r="A28" s="414"/>
      <c r="B28" s="415"/>
      <c r="C28" s="415"/>
      <c r="D28" s="415"/>
      <c r="E28" s="418" t="str">
        <f>'C Rep.'!AB42</f>
        <v/>
      </c>
      <c r="F28" s="418"/>
      <c r="G28" s="418"/>
      <c r="H28" s="420" t="str">
        <f>IF(E28="","",IF(E28&gt;=90%,"A",IF(E28&gt;=80%,"B","C")))</f>
        <v/>
      </c>
      <c r="I28" s="421"/>
    </row>
    <row r="29" spans="1:9" s="167" customFormat="1" ht="15" x14ac:dyDescent="0.2">
      <c r="A29" s="414"/>
      <c r="B29" s="415"/>
      <c r="C29" s="415"/>
      <c r="D29" s="415"/>
      <c r="E29" s="418"/>
      <c r="F29" s="418"/>
      <c r="G29" s="418"/>
      <c r="H29" s="420"/>
      <c r="I29" s="421"/>
    </row>
    <row r="30" spans="1:9" s="167" customFormat="1" ht="15" x14ac:dyDescent="0.2">
      <c r="A30" s="414"/>
      <c r="B30" s="415"/>
      <c r="C30" s="415"/>
      <c r="D30" s="415"/>
      <c r="E30" s="418"/>
      <c r="F30" s="418"/>
      <c r="G30" s="418"/>
      <c r="H30" s="420"/>
      <c r="I30" s="421"/>
    </row>
    <row r="31" spans="1:9" s="167" customFormat="1" ht="15" x14ac:dyDescent="0.2">
      <c r="A31" s="414"/>
      <c r="B31" s="415"/>
      <c r="C31" s="415"/>
      <c r="D31" s="415"/>
      <c r="E31" s="418"/>
      <c r="F31" s="418"/>
      <c r="G31" s="418"/>
      <c r="H31" s="420"/>
      <c r="I31" s="421"/>
    </row>
    <row r="32" spans="1:9" ht="13.5" thickBot="1" x14ac:dyDescent="0.25">
      <c r="A32" s="416"/>
      <c r="B32" s="417"/>
      <c r="C32" s="417"/>
      <c r="D32" s="417"/>
      <c r="E32" s="419"/>
      <c r="F32" s="419"/>
      <c r="G32" s="419"/>
      <c r="H32" s="422"/>
      <c r="I32" s="423"/>
    </row>
    <row r="33" spans="1:9" ht="13.5" customHeight="1" thickBot="1" x14ac:dyDescent="0.25">
      <c r="A33" s="97"/>
      <c r="B33" s="98"/>
      <c r="C33" s="98"/>
      <c r="D33" s="98"/>
      <c r="E33" s="99"/>
      <c r="F33" s="99"/>
      <c r="G33" s="99"/>
      <c r="H33" s="100"/>
      <c r="I33" s="101"/>
    </row>
    <row r="34" spans="1:9" ht="16.5" customHeight="1" thickBot="1" x14ac:dyDescent="0.25">
      <c r="A34" s="395" t="s">
        <v>240</v>
      </c>
      <c r="B34" s="396"/>
      <c r="C34" s="397"/>
      <c r="D34" s="398"/>
      <c r="E34" s="99"/>
      <c r="F34" s="99"/>
      <c r="G34" s="99"/>
      <c r="H34" s="100"/>
      <c r="I34" s="101"/>
    </row>
    <row r="35" spans="1:9" ht="13.5" thickBot="1" x14ac:dyDescent="0.25">
      <c r="A35" s="399"/>
      <c r="B35" s="400"/>
      <c r="C35" s="400"/>
      <c r="D35" s="400"/>
      <c r="E35" s="400"/>
      <c r="F35" s="400"/>
      <c r="G35" s="400"/>
      <c r="H35" s="400"/>
      <c r="I35" s="401"/>
    </row>
    <row r="36" spans="1:9" ht="27" customHeight="1" x14ac:dyDescent="0.2">
      <c r="A36" s="402" t="s">
        <v>241</v>
      </c>
      <c r="B36" s="403"/>
      <c r="C36" s="404"/>
      <c r="D36" s="405"/>
      <c r="E36" s="406"/>
      <c r="F36" s="406"/>
      <c r="G36" s="407"/>
      <c r="H36" s="158" t="s">
        <v>27</v>
      </c>
      <c r="I36" s="157"/>
    </row>
    <row r="37" spans="1:9" ht="21" customHeight="1" x14ac:dyDescent="0.2">
      <c r="A37" s="160" t="s">
        <v>242</v>
      </c>
      <c r="B37" s="408"/>
      <c r="C37" s="409"/>
      <c r="D37" s="198"/>
      <c r="E37" s="139" t="s">
        <v>243</v>
      </c>
      <c r="F37" s="409"/>
      <c r="G37" s="409"/>
      <c r="H37" s="409"/>
      <c r="I37" s="410"/>
    </row>
    <row r="38" spans="1:9" ht="26.25" customHeight="1" thickBot="1" x14ac:dyDescent="0.25">
      <c r="A38" s="391" t="s">
        <v>251</v>
      </c>
      <c r="B38" s="392"/>
      <c r="C38" s="393"/>
      <c r="D38" s="394"/>
      <c r="E38" s="394"/>
      <c r="F38" s="394"/>
      <c r="G38" s="394"/>
      <c r="H38" s="159" t="s">
        <v>27</v>
      </c>
      <c r="I38" s="156"/>
    </row>
    <row r="39" spans="1:9" ht="13.5" thickBot="1" x14ac:dyDescent="0.25">
      <c r="A39" s="168"/>
      <c r="B39" s="169"/>
      <c r="C39" s="169"/>
      <c r="D39" s="169"/>
      <c r="E39" s="169"/>
      <c r="F39" s="169"/>
      <c r="G39" s="169"/>
      <c r="H39" s="169"/>
      <c r="I39" s="170"/>
    </row>
  </sheetData>
  <sheetProtection algorithmName="SHA-512" hashValue="AwLXURMdHduiSAMGfb20f3osdkKt8j4JeSVxzfEr3HIV6qrVW8msvZLHw4X7vojrkQ5MaTnpbxuJftRDmTd9xg==" saltValue="peGVYgPj5/Tnc/ZLCpM1Gg==" spinCount="100000" sheet="1" formatCells="0" selectLockedCells="1"/>
  <mergeCells count="67">
    <mergeCell ref="A9:B9"/>
    <mergeCell ref="C9:I9"/>
    <mergeCell ref="B1:H1"/>
    <mergeCell ref="B2:H2"/>
    <mergeCell ref="B3:H3"/>
    <mergeCell ref="A4:B4"/>
    <mergeCell ref="C4:I4"/>
    <mergeCell ref="A5:B5"/>
    <mergeCell ref="C5:E5"/>
    <mergeCell ref="F5:G5"/>
    <mergeCell ref="H5:I5"/>
    <mergeCell ref="A6:B6"/>
    <mergeCell ref="C6:I6"/>
    <mergeCell ref="A7:B7"/>
    <mergeCell ref="C7:I7"/>
    <mergeCell ref="A8:I8"/>
    <mergeCell ref="A16:I16"/>
    <mergeCell ref="A10:B10"/>
    <mergeCell ref="C10:I10"/>
    <mergeCell ref="A11:B11"/>
    <mergeCell ref="C11:I11"/>
    <mergeCell ref="A12:B12"/>
    <mergeCell ref="C12:I12"/>
    <mergeCell ref="A13:B13"/>
    <mergeCell ref="C13:G13"/>
    <mergeCell ref="A14:B14"/>
    <mergeCell ref="C14:G14"/>
    <mergeCell ref="A15:I15"/>
    <mergeCell ref="A17:C17"/>
    <mergeCell ref="D17:G17"/>
    <mergeCell ref="H17:I17"/>
    <mergeCell ref="A18:C18"/>
    <mergeCell ref="D18:G18"/>
    <mergeCell ref="H18:I18"/>
    <mergeCell ref="A19:C19"/>
    <mergeCell ref="D19:G19"/>
    <mergeCell ref="H19:I19"/>
    <mergeCell ref="A20:C20"/>
    <mergeCell ref="D20:G20"/>
    <mergeCell ref="H20:I20"/>
    <mergeCell ref="A26:I26"/>
    <mergeCell ref="A21:C21"/>
    <mergeCell ref="D21:G21"/>
    <mergeCell ref="H21:I21"/>
    <mergeCell ref="A22:C22"/>
    <mergeCell ref="D22:G22"/>
    <mergeCell ref="H22:I22"/>
    <mergeCell ref="A23:I23"/>
    <mergeCell ref="A24:C24"/>
    <mergeCell ref="D24:E24"/>
    <mergeCell ref="F24:H24"/>
    <mergeCell ref="A25:I25"/>
    <mergeCell ref="A27:D27"/>
    <mergeCell ref="E27:G27"/>
    <mergeCell ref="H27:I27"/>
    <mergeCell ref="A28:D32"/>
    <mergeCell ref="E28:G32"/>
    <mergeCell ref="H28:I32"/>
    <mergeCell ref="A38:C38"/>
    <mergeCell ref="D38:G38"/>
    <mergeCell ref="A34:B34"/>
    <mergeCell ref="C34:D34"/>
    <mergeCell ref="A35:I35"/>
    <mergeCell ref="A36:C36"/>
    <mergeCell ref="D36:G36"/>
    <mergeCell ref="B37:C37"/>
    <mergeCell ref="F37:I37"/>
  </mergeCells>
  <pageMargins left="0.25" right="0.25" top="0.75" bottom="0.75" header="0.3" footer="0.3"/>
  <pageSetup orientation="portrait" r:id="rId1"/>
  <headerFooter>
    <oddFooter>&amp;LISO-006-FO&amp;CRev: D
&amp;"Arial,Italic"Copies must be verified for current revision&amp;"Arial,Regular".     &amp;RDate: 03/24/2020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J40"/>
  <sheetViews>
    <sheetView showGridLines="0" topLeftCell="A2" zoomScale="85" zoomScaleNormal="85" workbookViewId="0">
      <selection activeCell="D7" sqref="D7:F7"/>
    </sheetView>
  </sheetViews>
  <sheetFormatPr defaultRowHeight="12.75" x14ac:dyDescent="0.2"/>
  <cols>
    <col min="1" max="1" width="3.5703125" style="165" customWidth="1"/>
    <col min="2" max="2" width="11.5703125" style="165" customWidth="1"/>
    <col min="3" max="3" width="11" style="165" customWidth="1"/>
    <col min="4" max="4" width="10.42578125" style="165" customWidth="1"/>
    <col min="5" max="6" width="9.140625" style="165"/>
    <col min="7" max="7" width="8.5703125" style="165" customWidth="1"/>
    <col min="8" max="8" width="8" style="165" customWidth="1"/>
    <col min="9" max="9" width="15" style="165" customWidth="1"/>
    <col min="10" max="10" width="17.140625" style="165" customWidth="1"/>
    <col min="11" max="11" width="10.5703125" style="165" customWidth="1"/>
    <col min="12" max="16384" width="9.140625" style="165"/>
  </cols>
  <sheetData>
    <row r="1" spans="1:10" ht="64.5" customHeight="1" x14ac:dyDescent="0.2">
      <c r="A1" s="131"/>
      <c r="B1" s="132"/>
      <c r="C1" s="477"/>
      <c r="D1" s="477"/>
      <c r="E1" s="477"/>
      <c r="F1" s="477"/>
      <c r="G1" s="477"/>
      <c r="H1" s="477"/>
      <c r="I1" s="477"/>
      <c r="J1" s="133"/>
    </row>
    <row r="2" spans="1:10" s="166" customFormat="1" ht="20.25" x14ac:dyDescent="0.3">
      <c r="A2" s="134"/>
      <c r="B2" s="135"/>
      <c r="C2" s="478" t="str">
        <f>Cover!B2</f>
        <v>DCPA Audit</v>
      </c>
      <c r="D2" s="478"/>
      <c r="E2" s="478"/>
      <c r="F2" s="478"/>
      <c r="G2" s="478"/>
      <c r="H2" s="478"/>
      <c r="I2" s="478"/>
      <c r="J2" s="136"/>
    </row>
    <row r="3" spans="1:10" s="166" customFormat="1" ht="20.25" x14ac:dyDescent="0.3">
      <c r="A3" s="134"/>
      <c r="B3" s="135"/>
      <c r="C3" s="479" t="str">
        <f>Cover!B3</f>
        <v>(Dynamic Control Plan Audit)</v>
      </c>
      <c r="D3" s="479"/>
      <c r="E3" s="479"/>
      <c r="F3" s="479"/>
      <c r="G3" s="479"/>
      <c r="H3" s="479"/>
      <c r="I3" s="479"/>
      <c r="J3" s="136"/>
    </row>
    <row r="4" spans="1:10" s="166" customFormat="1" ht="10.5" customHeight="1" x14ac:dyDescent="0.3">
      <c r="A4" s="134"/>
      <c r="B4" s="135"/>
      <c r="C4" s="186"/>
      <c r="D4" s="186"/>
      <c r="E4" s="186"/>
      <c r="F4" s="186"/>
      <c r="G4" s="186"/>
      <c r="H4" s="186"/>
      <c r="I4" s="186"/>
      <c r="J4" s="136"/>
    </row>
    <row r="5" spans="1:10" s="166" customFormat="1" ht="20.25" x14ac:dyDescent="0.3">
      <c r="A5" s="134"/>
      <c r="B5" s="135"/>
      <c r="C5" s="186"/>
      <c r="D5" s="186"/>
      <c r="E5" s="186"/>
      <c r="F5" s="186"/>
      <c r="G5" s="186"/>
      <c r="H5" s="480"/>
      <c r="I5" s="480"/>
      <c r="J5" s="136"/>
    </row>
    <row r="6" spans="1:10" s="166" customFormat="1" ht="8.25" customHeight="1" thickBot="1" x14ac:dyDescent="0.35">
      <c r="A6" s="481"/>
      <c r="B6" s="482"/>
      <c r="C6" s="482"/>
      <c r="D6" s="137"/>
      <c r="E6" s="137"/>
      <c r="F6" s="137"/>
      <c r="G6" s="137"/>
      <c r="H6" s="137"/>
      <c r="I6" s="137"/>
      <c r="J6" s="138"/>
    </row>
    <row r="7" spans="1:10" s="166" customFormat="1" ht="18" customHeight="1" thickBot="1" x14ac:dyDescent="0.35">
      <c r="A7" s="452" t="s">
        <v>303</v>
      </c>
      <c r="B7" s="470"/>
      <c r="C7" s="452"/>
      <c r="D7" s="471" t="str">
        <f>IF(Cover!C5="","",Cover!C5)</f>
        <v/>
      </c>
      <c r="E7" s="472"/>
      <c r="F7" s="473"/>
      <c r="G7" s="452" t="s">
        <v>251</v>
      </c>
      <c r="H7" s="452"/>
      <c r="I7" s="474" t="str">
        <f>IF(Cover!H5="","",Cover!H5)</f>
        <v/>
      </c>
      <c r="J7" s="474"/>
    </row>
    <row r="8" spans="1:10" ht="20.25" x14ac:dyDescent="0.3">
      <c r="A8" s="485" t="s">
        <v>224</v>
      </c>
      <c r="B8" s="468"/>
      <c r="C8" s="468"/>
      <c r="D8" s="468"/>
      <c r="E8" s="468"/>
      <c r="F8" s="468"/>
      <c r="G8" s="468"/>
      <c r="H8" s="468"/>
      <c r="I8" s="468"/>
      <c r="J8" s="486"/>
    </row>
    <row r="9" spans="1:10" s="167" customFormat="1" ht="15" x14ac:dyDescent="0.2">
      <c r="A9" s="487" t="s">
        <v>225</v>
      </c>
      <c r="B9" s="488"/>
      <c r="C9" s="489"/>
      <c r="D9" s="438" t="str">
        <f>IF(Cover!C9="","",Cover!C9)</f>
        <v/>
      </c>
      <c r="E9" s="438"/>
      <c r="F9" s="438"/>
      <c r="G9" s="438"/>
      <c r="H9" s="438"/>
      <c r="I9" s="438"/>
      <c r="J9" s="490"/>
    </row>
    <row r="10" spans="1:10" s="167" customFormat="1" ht="15" x14ac:dyDescent="0.2">
      <c r="A10" s="487" t="s">
        <v>226</v>
      </c>
      <c r="B10" s="488"/>
      <c r="C10" s="489"/>
      <c r="D10" s="438" t="str">
        <f>IF(Cover!C10="","",Cover!C10)</f>
        <v/>
      </c>
      <c r="E10" s="438"/>
      <c r="F10" s="438"/>
      <c r="G10" s="438"/>
      <c r="H10" s="438"/>
      <c r="I10" s="438"/>
      <c r="J10" s="490"/>
    </row>
    <row r="11" spans="1:10" s="167" customFormat="1" ht="15" x14ac:dyDescent="0.2">
      <c r="A11" s="487" t="s">
        <v>228</v>
      </c>
      <c r="B11" s="488"/>
      <c r="C11" s="489"/>
      <c r="D11" s="438" t="str">
        <f>IF(Cover!C13="","",Cover!C13)</f>
        <v/>
      </c>
      <c r="E11" s="438"/>
      <c r="F11" s="438"/>
      <c r="G11" s="438"/>
      <c r="H11" s="438"/>
      <c r="I11" s="139" t="s">
        <v>229</v>
      </c>
      <c r="J11" s="199" t="str">
        <f>IF(Cover!I13="","",Cover!I13)</f>
        <v/>
      </c>
    </row>
    <row r="12" spans="1:10" s="167" customFormat="1" ht="15" x14ac:dyDescent="0.2">
      <c r="A12" s="140"/>
      <c r="B12" s="141"/>
      <c r="C12" s="141"/>
      <c r="D12" s="142"/>
      <c r="E12" s="142"/>
      <c r="F12" s="142"/>
      <c r="G12" s="142"/>
      <c r="H12" s="142"/>
      <c r="I12" s="143"/>
      <c r="J12" s="144"/>
    </row>
    <row r="13" spans="1:10" ht="13.5" thickBot="1" x14ac:dyDescent="0.25">
      <c r="A13" s="145"/>
      <c r="B13" s="146"/>
      <c r="C13" s="146"/>
      <c r="D13" s="146"/>
      <c r="E13" s="146"/>
      <c r="F13" s="146"/>
      <c r="G13" s="146"/>
      <c r="H13" s="146"/>
      <c r="I13" s="146"/>
      <c r="J13" s="147"/>
    </row>
    <row r="14" spans="1:10" x14ac:dyDescent="0.2">
      <c r="A14" s="148"/>
      <c r="B14" s="149"/>
      <c r="C14" s="150"/>
      <c r="D14" s="150"/>
      <c r="E14" s="150"/>
      <c r="F14" s="150"/>
      <c r="G14" s="150"/>
      <c r="H14" s="150"/>
      <c r="I14" s="150"/>
      <c r="J14" s="151"/>
    </row>
    <row r="15" spans="1:10" ht="13.5" thickBot="1" x14ac:dyDescent="0.25">
      <c r="A15" s="148"/>
      <c r="B15" s="444" t="s">
        <v>304</v>
      </c>
      <c r="C15" s="444"/>
      <c r="D15" s="444"/>
      <c r="E15" s="475" t="s">
        <v>305</v>
      </c>
      <c r="F15" s="475"/>
      <c r="G15" s="475" t="s">
        <v>306</v>
      </c>
      <c r="H15" s="475"/>
      <c r="I15" s="475" t="s">
        <v>307</v>
      </c>
      <c r="J15" s="476"/>
    </row>
    <row r="16" spans="1:10" s="200" customFormat="1" ht="17.25" customHeight="1" thickBot="1" x14ac:dyDescent="0.25">
      <c r="A16" s="152" t="s">
        <v>308</v>
      </c>
      <c r="B16" s="491"/>
      <c r="C16" s="491"/>
      <c r="D16" s="491"/>
      <c r="E16" s="483"/>
      <c r="F16" s="483"/>
      <c r="G16" s="483"/>
      <c r="H16" s="483"/>
      <c r="I16" s="483"/>
      <c r="J16" s="484"/>
    </row>
    <row r="17" spans="1:10" s="200" customFormat="1" ht="17.25" customHeight="1" thickBot="1" x14ac:dyDescent="0.25">
      <c r="A17" s="152" t="s">
        <v>309</v>
      </c>
      <c r="B17" s="491"/>
      <c r="C17" s="491"/>
      <c r="D17" s="491"/>
      <c r="E17" s="483"/>
      <c r="F17" s="483"/>
      <c r="G17" s="483"/>
      <c r="H17" s="483"/>
      <c r="I17" s="483"/>
      <c r="J17" s="484"/>
    </row>
    <row r="18" spans="1:10" s="200" customFormat="1" ht="17.25" customHeight="1" thickBot="1" x14ac:dyDescent="0.25">
      <c r="A18" s="152" t="s">
        <v>310</v>
      </c>
      <c r="B18" s="491"/>
      <c r="C18" s="491"/>
      <c r="D18" s="491"/>
      <c r="E18" s="483"/>
      <c r="F18" s="483"/>
      <c r="G18" s="483"/>
      <c r="H18" s="483"/>
      <c r="I18" s="483"/>
      <c r="J18" s="484"/>
    </row>
    <row r="19" spans="1:10" s="200" customFormat="1" ht="17.25" customHeight="1" thickBot="1" x14ac:dyDescent="0.25">
      <c r="A19" s="152" t="s">
        <v>311</v>
      </c>
      <c r="B19" s="491"/>
      <c r="C19" s="491"/>
      <c r="D19" s="491"/>
      <c r="E19" s="483"/>
      <c r="F19" s="483"/>
      <c r="G19" s="483"/>
      <c r="H19" s="483"/>
      <c r="I19" s="483"/>
      <c r="J19" s="484"/>
    </row>
    <row r="20" spans="1:10" s="200" customFormat="1" ht="17.25" customHeight="1" thickBot="1" x14ac:dyDescent="0.25">
      <c r="A20" s="152" t="s">
        <v>312</v>
      </c>
      <c r="B20" s="491"/>
      <c r="C20" s="491"/>
      <c r="D20" s="491"/>
      <c r="E20" s="483"/>
      <c r="F20" s="483"/>
      <c r="G20" s="483"/>
      <c r="H20" s="483"/>
      <c r="I20" s="483"/>
      <c r="J20" s="484"/>
    </row>
    <row r="21" spans="1:10" s="200" customFormat="1" ht="17.25" customHeight="1" thickBot="1" x14ac:dyDescent="0.25">
      <c r="A21" s="152" t="s">
        <v>313</v>
      </c>
      <c r="B21" s="491"/>
      <c r="C21" s="491"/>
      <c r="D21" s="491"/>
      <c r="E21" s="483"/>
      <c r="F21" s="483"/>
      <c r="G21" s="483"/>
      <c r="H21" s="483"/>
      <c r="I21" s="483"/>
      <c r="J21" s="484"/>
    </row>
    <row r="22" spans="1:10" s="200" customFormat="1" ht="17.25" customHeight="1" thickBot="1" x14ac:dyDescent="0.25">
      <c r="A22" s="152" t="s">
        <v>314</v>
      </c>
      <c r="B22" s="491"/>
      <c r="C22" s="491"/>
      <c r="D22" s="491"/>
      <c r="E22" s="483"/>
      <c r="F22" s="483"/>
      <c r="G22" s="483"/>
      <c r="H22" s="483"/>
      <c r="I22" s="483"/>
      <c r="J22" s="484"/>
    </row>
    <row r="23" spans="1:10" s="200" customFormat="1" ht="17.25" customHeight="1" thickBot="1" x14ac:dyDescent="0.25">
      <c r="A23" s="152" t="s">
        <v>315</v>
      </c>
      <c r="B23" s="491"/>
      <c r="C23" s="491"/>
      <c r="D23" s="491"/>
      <c r="E23" s="483"/>
      <c r="F23" s="483"/>
      <c r="G23" s="483"/>
      <c r="H23" s="483"/>
      <c r="I23" s="483"/>
      <c r="J23" s="484"/>
    </row>
    <row r="24" spans="1:10" s="200" customFormat="1" ht="17.25" customHeight="1" thickBot="1" x14ac:dyDescent="0.25">
      <c r="A24" s="152" t="s">
        <v>316</v>
      </c>
      <c r="B24" s="491"/>
      <c r="C24" s="491"/>
      <c r="D24" s="491"/>
      <c r="E24" s="483"/>
      <c r="F24" s="483"/>
      <c r="G24" s="483"/>
      <c r="H24" s="483"/>
      <c r="I24" s="483"/>
      <c r="J24" s="484"/>
    </row>
    <row r="25" spans="1:10" s="200" customFormat="1" ht="17.25" customHeight="1" thickBot="1" x14ac:dyDescent="0.25">
      <c r="A25" s="152" t="s">
        <v>317</v>
      </c>
      <c r="B25" s="491"/>
      <c r="C25" s="491"/>
      <c r="D25" s="491"/>
      <c r="E25" s="483"/>
      <c r="F25" s="483"/>
      <c r="G25" s="483"/>
      <c r="H25" s="483"/>
      <c r="I25" s="483"/>
      <c r="J25" s="484"/>
    </row>
    <row r="26" spans="1:10" s="200" customFormat="1" ht="17.25" customHeight="1" thickBot="1" x14ac:dyDescent="0.25">
      <c r="A26" s="152" t="s">
        <v>318</v>
      </c>
      <c r="B26" s="491"/>
      <c r="C26" s="491"/>
      <c r="D26" s="491"/>
      <c r="E26" s="483"/>
      <c r="F26" s="483"/>
      <c r="G26" s="483"/>
      <c r="H26" s="483"/>
      <c r="I26" s="483"/>
      <c r="J26" s="484"/>
    </row>
    <row r="27" spans="1:10" s="200" customFormat="1" ht="17.25" customHeight="1" thickBot="1" x14ac:dyDescent="0.25">
      <c r="A27" s="152" t="s">
        <v>319</v>
      </c>
      <c r="B27" s="491"/>
      <c r="C27" s="491"/>
      <c r="D27" s="491"/>
      <c r="E27" s="483"/>
      <c r="F27" s="483"/>
      <c r="G27" s="483"/>
      <c r="H27" s="483"/>
      <c r="I27" s="483"/>
      <c r="J27" s="484"/>
    </row>
    <row r="28" spans="1:10" s="200" customFormat="1" ht="17.25" customHeight="1" thickBot="1" x14ac:dyDescent="0.25">
      <c r="A28" s="152" t="s">
        <v>320</v>
      </c>
      <c r="B28" s="491"/>
      <c r="C28" s="491"/>
      <c r="D28" s="491"/>
      <c r="E28" s="483"/>
      <c r="F28" s="483"/>
      <c r="G28" s="483"/>
      <c r="H28" s="483"/>
      <c r="I28" s="483"/>
      <c r="J28" s="484"/>
    </row>
    <row r="29" spans="1:10" s="200" customFormat="1" ht="17.25" customHeight="1" thickBot="1" x14ac:dyDescent="0.25">
      <c r="A29" s="152" t="s">
        <v>321</v>
      </c>
      <c r="B29" s="491"/>
      <c r="C29" s="491"/>
      <c r="D29" s="491"/>
      <c r="E29" s="483"/>
      <c r="F29" s="483"/>
      <c r="G29" s="483"/>
      <c r="H29" s="483"/>
      <c r="I29" s="483"/>
      <c r="J29" s="484"/>
    </row>
    <row r="30" spans="1:10" s="200" customFormat="1" ht="17.25" customHeight="1" thickBot="1" x14ac:dyDescent="0.25">
      <c r="A30" s="152" t="s">
        <v>322</v>
      </c>
      <c r="B30" s="491"/>
      <c r="C30" s="491"/>
      <c r="D30" s="491"/>
      <c r="E30" s="483"/>
      <c r="F30" s="483"/>
      <c r="G30" s="483"/>
      <c r="H30" s="483"/>
      <c r="I30" s="483"/>
      <c r="J30" s="484"/>
    </row>
    <row r="31" spans="1:10" s="200" customFormat="1" ht="17.25" customHeight="1" thickBot="1" x14ac:dyDescent="0.25">
      <c r="A31" s="152" t="s">
        <v>323</v>
      </c>
      <c r="B31" s="491"/>
      <c r="C31" s="491"/>
      <c r="D31" s="491"/>
      <c r="E31" s="483"/>
      <c r="F31" s="483"/>
      <c r="G31" s="483"/>
      <c r="H31" s="483"/>
      <c r="I31" s="483"/>
      <c r="J31" s="484"/>
    </row>
    <row r="32" spans="1:10" s="200" customFormat="1" ht="17.25" customHeight="1" thickBot="1" x14ac:dyDescent="0.25">
      <c r="A32" s="152" t="s">
        <v>324</v>
      </c>
      <c r="B32" s="491"/>
      <c r="C32" s="491"/>
      <c r="D32" s="491"/>
      <c r="E32" s="483"/>
      <c r="F32" s="483"/>
      <c r="G32" s="483"/>
      <c r="H32" s="483"/>
      <c r="I32" s="483"/>
      <c r="J32" s="484"/>
    </row>
    <row r="33" spans="1:10" s="200" customFormat="1" ht="17.25" customHeight="1" thickBot="1" x14ac:dyDescent="0.25">
      <c r="A33" s="152" t="s">
        <v>325</v>
      </c>
      <c r="B33" s="491"/>
      <c r="C33" s="491"/>
      <c r="D33" s="491"/>
      <c r="E33" s="483"/>
      <c r="F33" s="483"/>
      <c r="G33" s="483"/>
      <c r="H33" s="483"/>
      <c r="I33" s="483"/>
      <c r="J33" s="484"/>
    </row>
    <row r="34" spans="1:10" s="200" customFormat="1" ht="17.25" customHeight="1" thickBot="1" x14ac:dyDescent="0.25">
      <c r="A34" s="152" t="s">
        <v>326</v>
      </c>
      <c r="B34" s="491"/>
      <c r="C34" s="491"/>
      <c r="D34" s="491"/>
      <c r="E34" s="483"/>
      <c r="F34" s="483"/>
      <c r="G34" s="483"/>
      <c r="H34" s="483"/>
      <c r="I34" s="483"/>
      <c r="J34" s="484"/>
    </row>
    <row r="35" spans="1:10" s="200" customFormat="1" ht="17.25" customHeight="1" thickBot="1" x14ac:dyDescent="0.25">
      <c r="A35" s="152" t="s">
        <v>327</v>
      </c>
      <c r="B35" s="491"/>
      <c r="C35" s="491"/>
      <c r="D35" s="491"/>
      <c r="E35" s="483"/>
      <c r="F35" s="483"/>
      <c r="G35" s="483"/>
      <c r="H35" s="483"/>
      <c r="I35" s="483"/>
      <c r="J35" s="484"/>
    </row>
    <row r="36" spans="1:10" s="200" customFormat="1" ht="17.25" customHeight="1" thickBot="1" x14ac:dyDescent="0.25">
      <c r="A36" s="152" t="s">
        <v>328</v>
      </c>
      <c r="B36" s="491"/>
      <c r="C36" s="491"/>
      <c r="D36" s="491"/>
      <c r="E36" s="483"/>
      <c r="F36" s="483"/>
      <c r="G36" s="483"/>
      <c r="H36" s="483"/>
      <c r="I36" s="483"/>
      <c r="J36" s="484"/>
    </row>
    <row r="37" spans="1:10" s="200" customFormat="1" ht="17.25" customHeight="1" thickBot="1" x14ac:dyDescent="0.25">
      <c r="A37" s="152" t="s">
        <v>329</v>
      </c>
      <c r="B37" s="491"/>
      <c r="C37" s="491"/>
      <c r="D37" s="491"/>
      <c r="E37" s="483"/>
      <c r="F37" s="483"/>
      <c r="G37" s="483"/>
      <c r="H37" s="483"/>
      <c r="I37" s="483"/>
      <c r="J37" s="484"/>
    </row>
    <row r="38" spans="1:10" s="200" customFormat="1" ht="17.25" customHeight="1" thickBot="1" x14ac:dyDescent="0.25">
      <c r="A38" s="152" t="s">
        <v>330</v>
      </c>
      <c r="B38" s="491"/>
      <c r="C38" s="491"/>
      <c r="D38" s="491"/>
      <c r="E38" s="483"/>
      <c r="F38" s="483"/>
      <c r="G38" s="483"/>
      <c r="H38" s="483"/>
      <c r="I38" s="483"/>
      <c r="J38" s="484"/>
    </row>
    <row r="39" spans="1:10" s="200" customFormat="1" ht="17.25" customHeight="1" thickBot="1" x14ac:dyDescent="0.25">
      <c r="A39" s="152" t="s">
        <v>331</v>
      </c>
      <c r="B39" s="491"/>
      <c r="C39" s="491"/>
      <c r="D39" s="491"/>
      <c r="E39" s="483"/>
      <c r="F39" s="483"/>
      <c r="G39" s="483"/>
      <c r="H39" s="483"/>
      <c r="I39" s="483"/>
      <c r="J39" s="484"/>
    </row>
    <row r="40" spans="1:10" s="200" customFormat="1" ht="17.25" customHeight="1" x14ac:dyDescent="0.2">
      <c r="A40" s="153" t="s">
        <v>332</v>
      </c>
      <c r="B40" s="492"/>
      <c r="C40" s="492"/>
      <c r="D40" s="492"/>
      <c r="E40" s="406"/>
      <c r="F40" s="406"/>
      <c r="G40" s="406"/>
      <c r="H40" s="406"/>
      <c r="I40" s="406"/>
      <c r="J40" s="407"/>
    </row>
  </sheetData>
  <sheetProtection algorithmName="SHA-512" hashValue="s5i8zqJWjK+yl04pRKFQswq4ordueuIyyMNF2LJcYzvqOusY2fWcIDWzv0hUTM59Mw4CAYED/CR8Sp4rePqtug==" saltValue="mQsQx6Ak8dpDzbEptjEJ4w==" spinCount="100000" sheet="1" formatCells="0" selectLockedCells="1"/>
  <mergeCells count="120">
    <mergeCell ref="B38:D38"/>
    <mergeCell ref="B39:D39"/>
    <mergeCell ref="B40:D40"/>
    <mergeCell ref="B33:D33"/>
    <mergeCell ref="B34:D34"/>
    <mergeCell ref="B35:D35"/>
    <mergeCell ref="B36:D36"/>
    <mergeCell ref="B37:D37"/>
    <mergeCell ref="B28:D28"/>
    <mergeCell ref="B29:D29"/>
    <mergeCell ref="B30:D30"/>
    <mergeCell ref="B31:D31"/>
    <mergeCell ref="B32:D32"/>
    <mergeCell ref="B22:D22"/>
    <mergeCell ref="B23:D23"/>
    <mergeCell ref="B24:D24"/>
    <mergeCell ref="B25:D25"/>
    <mergeCell ref="B27:D27"/>
    <mergeCell ref="B17:D17"/>
    <mergeCell ref="B18:D18"/>
    <mergeCell ref="B19:D19"/>
    <mergeCell ref="B20:D20"/>
    <mergeCell ref="B21:D21"/>
    <mergeCell ref="B26:D26"/>
    <mergeCell ref="E40:F40"/>
    <mergeCell ref="G40:H40"/>
    <mergeCell ref="I40:J40"/>
    <mergeCell ref="E33:F33"/>
    <mergeCell ref="G33:H33"/>
    <mergeCell ref="I33:J33"/>
    <mergeCell ref="E34:F34"/>
    <mergeCell ref="G34:H34"/>
    <mergeCell ref="I34:J34"/>
    <mergeCell ref="E35:F35"/>
    <mergeCell ref="G35:H35"/>
    <mergeCell ref="I35:J35"/>
    <mergeCell ref="E36:F36"/>
    <mergeCell ref="G36:H36"/>
    <mergeCell ref="I36:J36"/>
    <mergeCell ref="E37:F37"/>
    <mergeCell ref="G37:H37"/>
    <mergeCell ref="I37:J37"/>
    <mergeCell ref="E38:F38"/>
    <mergeCell ref="G38:H38"/>
    <mergeCell ref="I38:J38"/>
    <mergeCell ref="E39:F39"/>
    <mergeCell ref="G39:H39"/>
    <mergeCell ref="I39:J39"/>
    <mergeCell ref="E28:F28"/>
    <mergeCell ref="G28:H28"/>
    <mergeCell ref="I28:J28"/>
    <mergeCell ref="E31:F31"/>
    <mergeCell ref="G31:H31"/>
    <mergeCell ref="I31:J31"/>
    <mergeCell ref="E32:F32"/>
    <mergeCell ref="G32:H32"/>
    <mergeCell ref="I32:J32"/>
    <mergeCell ref="E29:F29"/>
    <mergeCell ref="G29:H29"/>
    <mergeCell ref="I29:J29"/>
    <mergeCell ref="E30:F30"/>
    <mergeCell ref="G30:H30"/>
    <mergeCell ref="I30:J30"/>
    <mergeCell ref="I23:J23"/>
    <mergeCell ref="E27:F27"/>
    <mergeCell ref="G27:H27"/>
    <mergeCell ref="I27:J27"/>
    <mergeCell ref="G25:H25"/>
    <mergeCell ref="I25:J25"/>
    <mergeCell ref="E26:F26"/>
    <mergeCell ref="G26:H26"/>
    <mergeCell ref="I26:J26"/>
    <mergeCell ref="E24:F24"/>
    <mergeCell ref="G24:H24"/>
    <mergeCell ref="I24:J24"/>
    <mergeCell ref="E25:F25"/>
    <mergeCell ref="E23:F23"/>
    <mergeCell ref="G23:H23"/>
    <mergeCell ref="E17:F17"/>
    <mergeCell ref="G17:H17"/>
    <mergeCell ref="I17:J17"/>
    <mergeCell ref="E18:F18"/>
    <mergeCell ref="G18:H18"/>
    <mergeCell ref="I18:J18"/>
    <mergeCell ref="E19:F19"/>
    <mergeCell ref="G19:H19"/>
    <mergeCell ref="I19:J19"/>
    <mergeCell ref="E20:F20"/>
    <mergeCell ref="G20:H20"/>
    <mergeCell ref="I20:J20"/>
    <mergeCell ref="E21:F21"/>
    <mergeCell ref="G21:H21"/>
    <mergeCell ref="I21:J21"/>
    <mergeCell ref="E22:F22"/>
    <mergeCell ref="G22:H22"/>
    <mergeCell ref="I22:J22"/>
    <mergeCell ref="E16:F16"/>
    <mergeCell ref="G16:H16"/>
    <mergeCell ref="I16:J16"/>
    <mergeCell ref="A8:J8"/>
    <mergeCell ref="A9:C9"/>
    <mergeCell ref="D9:J9"/>
    <mergeCell ref="A10:C10"/>
    <mergeCell ref="D10:J10"/>
    <mergeCell ref="A11:C11"/>
    <mergeCell ref="D11:H11"/>
    <mergeCell ref="B16:D16"/>
    <mergeCell ref="A7:C7"/>
    <mergeCell ref="D7:F7"/>
    <mergeCell ref="G7:H7"/>
    <mergeCell ref="I7:J7"/>
    <mergeCell ref="B15:D15"/>
    <mergeCell ref="E15:F15"/>
    <mergeCell ref="G15:H15"/>
    <mergeCell ref="I15:J15"/>
    <mergeCell ref="C1:I1"/>
    <mergeCell ref="C2:I2"/>
    <mergeCell ref="C3:I3"/>
    <mergeCell ref="H5:I5"/>
    <mergeCell ref="A6:C6"/>
  </mergeCells>
  <pageMargins left="0.25" right="0.25" top="0.75" bottom="0.75" header="0.3" footer="0.3"/>
  <pageSetup scale="96" orientation="portrait" r:id="rId1"/>
  <headerFooter>
    <oddFooter xml:space="preserve">&amp;LISO-006-FO
&amp;C
Rev: D&amp;"Arial,Italic"
Copies must be verified for current revision.&amp;"Arial,Regular"        &amp;RDate: 03/24/2020
</oddFooter>
  </headerFooter>
  <drawing r:id="rId2"/>
  <legacyDrawing r:id="rId3"/>
  <controls>
    <mc:AlternateContent xmlns:mc="http://schemas.openxmlformats.org/markup-compatibility/2006">
      <mc:Choice Requires="x14">
        <control shapeId="28674" r:id="rId4" name="CheckBox2">
          <controlPr defaultSize="0" autoLine="0" r:id="rId5">
            <anchor moveWithCells="1">
              <from>
                <xdr:col>4</xdr:col>
                <xdr:colOff>361950</xdr:colOff>
                <xdr:row>4</xdr:row>
                <xdr:rowOff>0</xdr:rowOff>
              </from>
              <to>
                <xdr:col>7</xdr:col>
                <xdr:colOff>419100</xdr:colOff>
                <xdr:row>5</xdr:row>
                <xdr:rowOff>19050</xdr:rowOff>
              </to>
            </anchor>
          </controlPr>
        </control>
      </mc:Choice>
      <mc:Fallback>
        <control shapeId="28674" r:id="rId4" name="CheckBox2"/>
      </mc:Fallback>
    </mc:AlternateContent>
    <mc:AlternateContent xmlns:mc="http://schemas.openxmlformats.org/markup-compatibility/2006">
      <mc:Choice Requires="x14">
        <control shapeId="28673" r:id="rId6" name="CheckBox1">
          <controlPr defaultSize="0" autoLine="0" r:id="rId7">
            <anchor moveWithCells="1">
              <from>
                <xdr:col>8</xdr:col>
                <xdr:colOff>257175</xdr:colOff>
                <xdr:row>4</xdr:row>
                <xdr:rowOff>9525</xdr:rowOff>
              </from>
              <to>
                <xdr:col>9</xdr:col>
                <xdr:colOff>1114425</xdr:colOff>
                <xdr:row>5</xdr:row>
                <xdr:rowOff>28575</xdr:rowOff>
              </to>
            </anchor>
          </controlPr>
        </control>
      </mc:Choice>
      <mc:Fallback>
        <control shapeId="28673" r:id="rId6"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1"/>
  <sheetViews>
    <sheetView showGridLines="0" zoomScaleNormal="100" workbookViewId="0">
      <selection activeCell="C29" sqref="C29"/>
    </sheetView>
  </sheetViews>
  <sheetFormatPr defaultRowHeight="12.75" x14ac:dyDescent="0.2"/>
  <cols>
    <col min="1" max="2" width="2.7109375" style="203" customWidth="1"/>
    <col min="3" max="3" width="9.140625" style="203"/>
    <col min="4" max="4" width="10" style="203" customWidth="1"/>
    <col min="5" max="5" width="10.7109375" style="203" bestFit="1" customWidth="1"/>
    <col min="6" max="6" width="9.140625" style="203"/>
    <col min="7" max="7" width="7.7109375" style="203" customWidth="1"/>
    <col min="8" max="11" width="9.140625" style="203"/>
    <col min="12" max="12" width="12" style="203" customWidth="1"/>
    <col min="13" max="16384" width="9.140625" style="203"/>
  </cols>
  <sheetData>
    <row r="1" spans="1:12" x14ac:dyDescent="0.2">
      <c r="A1" s="201"/>
      <c r="B1" s="201"/>
      <c r="C1" s="202" t="s">
        <v>297</v>
      </c>
      <c r="D1" s="201"/>
      <c r="E1" s="201"/>
      <c r="F1" s="201"/>
      <c r="G1" s="202" t="s">
        <v>214</v>
      </c>
      <c r="H1" s="201"/>
      <c r="I1" s="201"/>
      <c r="J1" s="201"/>
      <c r="K1" s="201"/>
    </row>
    <row r="2" spans="1:12" x14ac:dyDescent="0.2">
      <c r="A2" s="201"/>
      <c r="B2" s="204"/>
      <c r="C2" s="202"/>
      <c r="D2" s="201"/>
      <c r="E2" s="201" t="s">
        <v>145</v>
      </c>
      <c r="F2" s="201"/>
      <c r="H2" s="205" t="s">
        <v>144</v>
      </c>
      <c r="I2" s="201"/>
      <c r="J2" s="201" t="s">
        <v>142</v>
      </c>
      <c r="K2" s="201"/>
      <c r="L2" s="205" t="s">
        <v>146</v>
      </c>
    </row>
    <row r="3" spans="1:12" x14ac:dyDescent="0.2">
      <c r="A3" s="206"/>
      <c r="B3" s="206"/>
      <c r="C3" s="207" t="s">
        <v>215</v>
      </c>
      <c r="D3" s="201"/>
      <c r="E3" s="188"/>
      <c r="F3" s="201"/>
      <c r="H3" s="164"/>
      <c r="I3" s="201"/>
      <c r="J3" s="188"/>
      <c r="K3" s="201"/>
      <c r="L3" s="164"/>
    </row>
    <row r="4" spans="1:12" x14ac:dyDescent="0.2">
      <c r="A4" s="201"/>
      <c r="B4" s="201"/>
      <c r="C4" s="201"/>
      <c r="D4" s="201"/>
      <c r="E4" s="201"/>
      <c r="F4" s="201"/>
      <c r="G4" s="201"/>
      <c r="H4" s="201"/>
      <c r="I4" s="201"/>
      <c r="J4" s="201"/>
      <c r="K4" s="201"/>
    </row>
    <row r="5" spans="1:12" x14ac:dyDescent="0.2">
      <c r="A5" s="201"/>
      <c r="B5" s="201"/>
      <c r="C5" s="202" t="s">
        <v>143</v>
      </c>
      <c r="D5" s="201"/>
      <c r="E5" s="201" t="s">
        <v>173</v>
      </c>
      <c r="F5" s="201"/>
      <c r="G5" s="201"/>
      <c r="H5" s="201" t="s">
        <v>177</v>
      </c>
      <c r="I5" s="201"/>
      <c r="J5" s="201" t="s">
        <v>147</v>
      </c>
      <c r="K5" s="201"/>
      <c r="L5" s="205" t="s">
        <v>146</v>
      </c>
    </row>
    <row r="6" spans="1:12" x14ac:dyDescent="0.2">
      <c r="A6" s="201"/>
      <c r="B6" s="201"/>
      <c r="C6" s="201"/>
      <c r="D6" s="201"/>
      <c r="E6" s="163"/>
      <c r="F6" s="201"/>
      <c r="G6" s="201"/>
      <c r="H6" s="188"/>
      <c r="I6" s="201"/>
      <c r="J6" s="188"/>
      <c r="K6" s="201"/>
      <c r="L6" s="164"/>
    </row>
    <row r="7" spans="1:12" x14ac:dyDescent="0.2">
      <c r="A7" s="201"/>
      <c r="B7" s="201"/>
      <c r="C7" s="201"/>
      <c r="D7" s="201"/>
      <c r="E7" s="201"/>
      <c r="F7" s="201"/>
      <c r="G7" s="201"/>
      <c r="H7" s="201"/>
      <c r="I7" s="201"/>
      <c r="J7" s="201"/>
      <c r="K7" s="201"/>
    </row>
    <row r="8" spans="1:12" ht="15" customHeight="1" x14ac:dyDescent="0.2">
      <c r="A8" s="201"/>
      <c r="B8" s="201"/>
      <c r="C8" s="208" t="s">
        <v>288</v>
      </c>
      <c r="D8" s="209"/>
      <c r="E8" s="209"/>
      <c r="F8" s="210"/>
      <c r="G8" s="211"/>
      <c r="H8" s="212" t="s">
        <v>216</v>
      </c>
      <c r="I8" s="209"/>
      <c r="J8" s="209"/>
      <c r="K8" s="209"/>
      <c r="L8" s="213"/>
    </row>
    <row r="9" spans="1:12" x14ac:dyDescent="0.2">
      <c r="A9" s="201"/>
      <c r="B9" s="201"/>
      <c r="C9" s="214"/>
      <c r="D9" s="211"/>
      <c r="E9" s="211"/>
      <c r="F9" s="215"/>
      <c r="G9" s="211"/>
      <c r="H9" s="214" t="s">
        <v>148</v>
      </c>
      <c r="I9" s="211"/>
      <c r="J9" s="211"/>
      <c r="K9" s="211"/>
      <c r="L9" s="216"/>
    </row>
    <row r="10" spans="1:12" x14ac:dyDescent="0.2">
      <c r="A10" s="201"/>
      <c r="B10" s="201"/>
      <c r="C10" s="214" t="s">
        <v>289</v>
      </c>
      <c r="D10" s="211"/>
      <c r="E10" s="162"/>
      <c r="F10" s="216"/>
      <c r="G10" s="211"/>
      <c r="H10" s="502"/>
      <c r="I10" s="503"/>
      <c r="J10" s="503"/>
      <c r="K10" s="503"/>
      <c r="L10" s="504"/>
    </row>
    <row r="11" spans="1:12" x14ac:dyDescent="0.2">
      <c r="A11" s="201"/>
      <c r="B11" s="201"/>
      <c r="C11" s="214"/>
      <c r="D11" s="211"/>
      <c r="E11" s="211"/>
      <c r="F11" s="215"/>
      <c r="G11" s="211"/>
      <c r="H11" s="502"/>
      <c r="I11" s="503"/>
      <c r="J11" s="503"/>
      <c r="K11" s="503"/>
      <c r="L11" s="504"/>
    </row>
    <row r="12" spans="1:12" x14ac:dyDescent="0.2">
      <c r="A12" s="201"/>
      <c r="B12" s="201"/>
      <c r="C12" s="214"/>
      <c r="D12" s="211"/>
      <c r="E12" s="211"/>
      <c r="F12" s="215"/>
      <c r="G12" s="211"/>
      <c r="H12" s="502"/>
      <c r="I12" s="503"/>
      <c r="J12" s="503"/>
      <c r="K12" s="503"/>
      <c r="L12" s="504"/>
    </row>
    <row r="13" spans="1:12" x14ac:dyDescent="0.2">
      <c r="A13" s="201"/>
      <c r="B13" s="201"/>
      <c r="C13" s="214" t="s">
        <v>25</v>
      </c>
      <c r="D13" s="211"/>
      <c r="E13" s="188"/>
      <c r="F13" s="216"/>
      <c r="G13" s="211"/>
      <c r="H13" s="502"/>
      <c r="I13" s="503"/>
      <c r="J13" s="503"/>
      <c r="K13" s="503"/>
      <c r="L13" s="504"/>
    </row>
    <row r="14" spans="1:12" x14ac:dyDescent="0.2">
      <c r="A14" s="201"/>
      <c r="B14" s="201"/>
      <c r="C14" s="217"/>
      <c r="D14" s="218"/>
      <c r="E14" s="218"/>
      <c r="F14" s="219"/>
      <c r="G14" s="211"/>
      <c r="H14" s="505"/>
      <c r="I14" s="506"/>
      <c r="J14" s="506"/>
      <c r="K14" s="506"/>
      <c r="L14" s="507"/>
    </row>
    <row r="15" spans="1:12" x14ac:dyDescent="0.2">
      <c r="A15" s="201"/>
      <c r="B15" s="201"/>
      <c r="C15" s="211"/>
      <c r="D15" s="211"/>
      <c r="E15" s="211"/>
      <c r="F15" s="211"/>
      <c r="G15" s="211"/>
      <c r="H15" s="211"/>
      <c r="I15" s="211"/>
      <c r="J15" s="211"/>
      <c r="K15" s="211"/>
      <c r="L15" s="220"/>
    </row>
    <row r="16" spans="1:12" ht="15" x14ac:dyDescent="0.2">
      <c r="A16" s="201"/>
      <c r="B16" s="201"/>
      <c r="C16" s="208" t="s">
        <v>201</v>
      </c>
      <c r="D16" s="209"/>
      <c r="E16" s="209"/>
      <c r="F16" s="209"/>
      <c r="G16" s="209"/>
      <c r="H16" s="209"/>
      <c r="I16" s="209"/>
      <c r="J16" s="209"/>
      <c r="K16" s="209"/>
      <c r="L16" s="213"/>
    </row>
    <row r="17" spans="1:12" x14ac:dyDescent="0.2">
      <c r="A17" s="201"/>
      <c r="B17" s="201"/>
      <c r="C17" s="493"/>
      <c r="D17" s="494"/>
      <c r="E17" s="494"/>
      <c r="F17" s="494"/>
      <c r="G17" s="494"/>
      <c r="H17" s="494"/>
      <c r="I17" s="494"/>
      <c r="J17" s="494"/>
      <c r="K17" s="494"/>
      <c r="L17" s="495"/>
    </row>
    <row r="18" spans="1:12" ht="15" customHeight="1" x14ac:dyDescent="0.2">
      <c r="A18" s="201"/>
      <c r="B18" s="201"/>
      <c r="C18" s="493"/>
      <c r="D18" s="494"/>
      <c r="E18" s="494"/>
      <c r="F18" s="494"/>
      <c r="G18" s="494"/>
      <c r="H18" s="494"/>
      <c r="I18" s="494"/>
      <c r="J18" s="494"/>
      <c r="K18" s="494"/>
      <c r="L18" s="495"/>
    </row>
    <row r="19" spans="1:12" ht="15.75" customHeight="1" x14ac:dyDescent="0.2">
      <c r="A19" s="201"/>
      <c r="B19" s="201"/>
      <c r="C19" s="493"/>
      <c r="D19" s="494"/>
      <c r="E19" s="494"/>
      <c r="F19" s="494"/>
      <c r="G19" s="494"/>
      <c r="H19" s="494"/>
      <c r="I19" s="494"/>
      <c r="J19" s="494"/>
      <c r="K19" s="494"/>
      <c r="L19" s="495"/>
    </row>
    <row r="20" spans="1:12" ht="15" customHeight="1" x14ac:dyDescent="0.2">
      <c r="A20" s="201"/>
      <c r="B20" s="201"/>
      <c r="C20" s="496"/>
      <c r="D20" s="497"/>
      <c r="E20" s="497"/>
      <c r="F20" s="497"/>
      <c r="G20" s="497"/>
      <c r="H20" s="497"/>
      <c r="I20" s="497"/>
      <c r="J20" s="497"/>
      <c r="K20" s="497"/>
      <c r="L20" s="498"/>
    </row>
    <row r="21" spans="1:12" x14ac:dyDescent="0.2">
      <c r="A21" s="201"/>
      <c r="B21" s="201"/>
      <c r="C21" s="201"/>
      <c r="D21" s="201"/>
      <c r="E21" s="201"/>
      <c r="F21" s="201"/>
      <c r="G21" s="201"/>
      <c r="H21" s="201"/>
      <c r="I21" s="201"/>
      <c r="J21" s="201"/>
      <c r="K21" s="201"/>
    </row>
    <row r="22" spans="1:12" ht="15" x14ac:dyDescent="0.2">
      <c r="A22" s="201"/>
      <c r="B22" s="201"/>
      <c r="C22" s="208" t="s">
        <v>130</v>
      </c>
      <c r="D22" s="209"/>
      <c r="E22" s="209"/>
      <c r="F22" s="209"/>
      <c r="G22" s="209"/>
      <c r="H22" s="209"/>
      <c r="I22" s="209"/>
      <c r="J22" s="209"/>
      <c r="K22" s="209"/>
      <c r="L22" s="213"/>
    </row>
    <row r="23" spans="1:12" x14ac:dyDescent="0.2">
      <c r="A23" s="201"/>
      <c r="B23" s="201"/>
      <c r="C23" s="214"/>
      <c r="D23" s="211"/>
      <c r="E23" s="211"/>
      <c r="F23" s="211"/>
      <c r="G23" s="211"/>
      <c r="H23" s="211"/>
      <c r="I23" s="211"/>
      <c r="J23" s="211"/>
      <c r="K23" s="211"/>
      <c r="L23" s="216"/>
    </row>
    <row r="24" spans="1:12" x14ac:dyDescent="0.2">
      <c r="A24" s="201"/>
      <c r="B24" s="201"/>
      <c r="C24" s="214" t="s">
        <v>141</v>
      </c>
      <c r="D24" s="211"/>
      <c r="E24" s="211"/>
      <c r="F24" s="211"/>
      <c r="G24" s="221" t="s">
        <v>120</v>
      </c>
      <c r="H24" s="221" t="s">
        <v>121</v>
      </c>
      <c r="I24" s="211"/>
      <c r="J24" s="211"/>
      <c r="K24" s="211"/>
      <c r="L24" s="216"/>
    </row>
    <row r="25" spans="1:12" x14ac:dyDescent="0.2">
      <c r="A25" s="201"/>
      <c r="B25" s="201"/>
      <c r="C25" s="214"/>
      <c r="D25" s="211"/>
      <c r="E25" s="211"/>
      <c r="F25" s="211"/>
      <c r="G25" s="188"/>
      <c r="H25" s="188"/>
      <c r="I25" s="211"/>
      <c r="J25" s="211"/>
      <c r="K25" s="211"/>
      <c r="L25" s="216"/>
    </row>
    <row r="26" spans="1:12" x14ac:dyDescent="0.2">
      <c r="A26" s="201"/>
      <c r="B26" s="201"/>
      <c r="C26" s="214"/>
      <c r="D26" s="211"/>
      <c r="E26" s="211"/>
      <c r="F26" s="211"/>
      <c r="G26" s="211"/>
      <c r="H26" s="211"/>
      <c r="I26" s="211"/>
      <c r="J26" s="211"/>
      <c r="K26" s="211"/>
      <c r="L26" s="222"/>
    </row>
    <row r="27" spans="1:12" x14ac:dyDescent="0.2">
      <c r="A27" s="201"/>
      <c r="B27" s="201"/>
      <c r="C27" s="214" t="s">
        <v>131</v>
      </c>
      <c r="D27" s="211"/>
      <c r="E27" s="211"/>
      <c r="F27" s="211"/>
      <c r="G27" s="211"/>
      <c r="H27" s="211"/>
      <c r="I27" s="211"/>
      <c r="J27" s="211"/>
      <c r="K27" s="211"/>
      <c r="L27" s="216"/>
    </row>
    <row r="28" spans="1:12" x14ac:dyDescent="0.2">
      <c r="A28" s="201"/>
      <c r="B28" s="201"/>
      <c r="C28" s="214"/>
      <c r="D28" s="211"/>
      <c r="E28" s="211"/>
      <c r="F28" s="211"/>
      <c r="G28" s="211"/>
      <c r="H28" s="211"/>
      <c r="I28" s="211"/>
      <c r="J28" s="211"/>
      <c r="K28" s="211"/>
      <c r="L28" s="216"/>
    </row>
    <row r="29" spans="1:12" x14ac:dyDescent="0.2">
      <c r="A29" s="201"/>
      <c r="B29" s="201"/>
      <c r="C29" s="187"/>
      <c r="D29" s="211"/>
      <c r="E29" s="211" t="s">
        <v>122</v>
      </c>
      <c r="F29" s="211" t="s">
        <v>123</v>
      </c>
      <c r="G29" s="211" t="s">
        <v>124</v>
      </c>
      <c r="H29" s="211" t="s">
        <v>125</v>
      </c>
      <c r="I29" s="211" t="s">
        <v>126</v>
      </c>
      <c r="J29" s="223" t="s">
        <v>127</v>
      </c>
      <c r="K29" s="211"/>
      <c r="L29" s="216"/>
    </row>
    <row r="30" spans="1:12" x14ac:dyDescent="0.2">
      <c r="A30" s="201"/>
      <c r="B30" s="201"/>
      <c r="C30" s="214"/>
      <c r="D30" s="211"/>
      <c r="E30" s="211"/>
      <c r="F30" s="211"/>
      <c r="G30" s="211"/>
      <c r="H30" s="211"/>
      <c r="I30" s="211"/>
      <c r="J30" s="211"/>
      <c r="K30" s="211"/>
      <c r="L30" s="224"/>
    </row>
    <row r="31" spans="1:12" x14ac:dyDescent="0.2">
      <c r="A31" s="201"/>
      <c r="B31" s="201"/>
      <c r="C31" s="187"/>
      <c r="D31" s="211"/>
      <c r="E31" s="211" t="s">
        <v>122</v>
      </c>
      <c r="F31" s="211" t="s">
        <v>123</v>
      </c>
      <c r="G31" s="211" t="s">
        <v>124</v>
      </c>
      <c r="H31" s="211" t="s">
        <v>125</v>
      </c>
      <c r="I31" s="211" t="s">
        <v>126</v>
      </c>
      <c r="J31" s="223" t="s">
        <v>127</v>
      </c>
      <c r="K31" s="211"/>
      <c r="L31" s="216"/>
    </row>
    <row r="32" spans="1:12" x14ac:dyDescent="0.2">
      <c r="A32" s="201"/>
      <c r="B32" s="201"/>
      <c r="C32" s="214"/>
      <c r="D32" s="211"/>
      <c r="E32" s="211"/>
      <c r="F32" s="211"/>
      <c r="G32" s="211"/>
      <c r="H32" s="211"/>
      <c r="I32" s="211"/>
      <c r="J32" s="211"/>
      <c r="K32" s="211"/>
      <c r="L32" s="216"/>
    </row>
    <row r="33" spans="1:15" x14ac:dyDescent="0.2">
      <c r="A33" s="201"/>
      <c r="B33" s="201"/>
      <c r="C33" s="214"/>
      <c r="D33" s="211"/>
      <c r="E33" s="211"/>
      <c r="F33" s="211"/>
      <c r="G33" s="211"/>
      <c r="H33" s="223"/>
      <c r="I33" s="211"/>
      <c r="J33" s="211"/>
      <c r="K33" s="211"/>
      <c r="L33" s="216"/>
    </row>
    <row r="34" spans="1:15" x14ac:dyDescent="0.2">
      <c r="A34" s="201"/>
      <c r="B34" s="201"/>
      <c r="C34" s="214" t="s">
        <v>128</v>
      </c>
      <c r="D34" s="211"/>
      <c r="E34" s="211"/>
      <c r="F34" s="211"/>
      <c r="G34" s="221" t="s">
        <v>120</v>
      </c>
      <c r="H34" s="221" t="s">
        <v>121</v>
      </c>
      <c r="I34" s="211"/>
      <c r="J34" s="211"/>
      <c r="K34" s="211"/>
      <c r="L34" s="216"/>
    </row>
    <row r="35" spans="1:15" x14ac:dyDescent="0.2">
      <c r="A35" s="201"/>
      <c r="B35" s="201"/>
      <c r="C35" s="214"/>
      <c r="D35" s="211"/>
      <c r="E35" s="211"/>
      <c r="F35" s="211"/>
      <c r="G35" s="188"/>
      <c r="H35" s="188"/>
      <c r="I35" s="211"/>
      <c r="J35" s="211"/>
      <c r="K35" s="211"/>
      <c r="L35" s="216"/>
    </row>
    <row r="36" spans="1:15" x14ac:dyDescent="0.2">
      <c r="A36" s="201"/>
      <c r="B36" s="201"/>
      <c r="C36" s="214"/>
      <c r="D36" s="211"/>
      <c r="E36" s="211"/>
      <c r="F36" s="211"/>
      <c r="G36" s="211"/>
      <c r="H36" s="211"/>
      <c r="I36" s="211"/>
      <c r="J36" s="211"/>
      <c r="K36" s="211"/>
      <c r="L36" s="216"/>
    </row>
    <row r="37" spans="1:15" x14ac:dyDescent="0.2">
      <c r="A37" s="201"/>
      <c r="B37" s="201"/>
      <c r="C37" s="214" t="s">
        <v>129</v>
      </c>
      <c r="D37" s="211"/>
      <c r="E37" s="211"/>
      <c r="F37" s="211"/>
      <c r="G37" s="221" t="s">
        <v>120</v>
      </c>
      <c r="H37" s="221" t="s">
        <v>121</v>
      </c>
      <c r="I37" s="211"/>
      <c r="J37" s="211"/>
      <c r="K37" s="211"/>
      <c r="L37" s="216"/>
      <c r="O37" s="225"/>
    </row>
    <row r="38" spans="1:15" x14ac:dyDescent="0.2">
      <c r="A38" s="201"/>
      <c r="B38" s="201"/>
      <c r="C38" s="214"/>
      <c r="D38" s="211"/>
      <c r="E38" s="211"/>
      <c r="F38" s="211"/>
      <c r="G38" s="188"/>
      <c r="H38" s="188"/>
      <c r="I38" s="211"/>
      <c r="J38" s="211"/>
      <c r="K38" s="211"/>
      <c r="L38" s="216"/>
    </row>
    <row r="39" spans="1:15" x14ac:dyDescent="0.2">
      <c r="A39" s="201"/>
      <c r="B39" s="201"/>
      <c r="C39" s="214"/>
      <c r="D39" s="211"/>
      <c r="E39" s="211"/>
      <c r="F39" s="211"/>
      <c r="G39" s="211"/>
      <c r="H39" s="211"/>
      <c r="I39" s="211"/>
      <c r="J39" s="211"/>
      <c r="K39" s="211"/>
      <c r="L39" s="216"/>
    </row>
    <row r="40" spans="1:15" x14ac:dyDescent="0.2">
      <c r="A40" s="201"/>
      <c r="B40" s="201"/>
      <c r="C40" s="214" t="s">
        <v>174</v>
      </c>
      <c r="D40" s="220" t="s">
        <v>175</v>
      </c>
      <c r="E40" s="220"/>
      <c r="F40" s="211" t="s">
        <v>176</v>
      </c>
      <c r="G40" s="220"/>
      <c r="H40" s="211"/>
      <c r="I40" s="211"/>
      <c r="J40" s="211"/>
      <c r="K40" s="211"/>
      <c r="L40" s="216"/>
    </row>
    <row r="41" spans="1:15" x14ac:dyDescent="0.2">
      <c r="A41" s="201"/>
      <c r="B41" s="201"/>
      <c r="C41" s="214"/>
      <c r="D41" s="161"/>
      <c r="E41" s="220"/>
      <c r="F41" s="499"/>
      <c r="G41" s="499"/>
      <c r="H41" s="499"/>
      <c r="I41" s="499"/>
      <c r="J41" s="499"/>
      <c r="K41" s="499"/>
      <c r="L41" s="499"/>
    </row>
    <row r="42" spans="1:15" x14ac:dyDescent="0.2">
      <c r="A42" s="201"/>
      <c r="B42" s="201"/>
      <c r="C42" s="214"/>
      <c r="D42" s="211"/>
      <c r="E42" s="211"/>
      <c r="F42" s="499"/>
      <c r="G42" s="499"/>
      <c r="H42" s="499"/>
      <c r="I42" s="499"/>
      <c r="J42" s="499"/>
      <c r="K42" s="499"/>
      <c r="L42" s="499"/>
    </row>
    <row r="43" spans="1:15" x14ac:dyDescent="0.2">
      <c r="A43" s="201"/>
      <c r="B43" s="201"/>
      <c r="C43" s="214"/>
      <c r="D43" s="211"/>
      <c r="E43" s="211"/>
      <c r="F43" s="499"/>
      <c r="G43" s="499"/>
      <c r="H43" s="499"/>
      <c r="I43" s="499"/>
      <c r="J43" s="499"/>
      <c r="K43" s="499"/>
      <c r="L43" s="499"/>
    </row>
    <row r="44" spans="1:15" x14ac:dyDescent="0.2">
      <c r="A44" s="201"/>
      <c r="B44" s="201"/>
      <c r="C44" s="214"/>
      <c r="D44" s="211"/>
      <c r="E44" s="211"/>
      <c r="F44" s="499"/>
      <c r="G44" s="499"/>
      <c r="H44" s="499"/>
      <c r="I44" s="499"/>
      <c r="J44" s="499"/>
      <c r="K44" s="499"/>
      <c r="L44" s="499"/>
    </row>
    <row r="45" spans="1:15" x14ac:dyDescent="0.2">
      <c r="A45" s="201"/>
      <c r="B45" s="201"/>
      <c r="C45" s="214"/>
      <c r="D45" s="211"/>
      <c r="E45" s="211"/>
      <c r="F45" s="499"/>
      <c r="G45" s="499"/>
      <c r="H45" s="499"/>
      <c r="I45" s="499"/>
      <c r="J45" s="499"/>
      <c r="K45" s="499"/>
      <c r="L45" s="499"/>
    </row>
    <row r="46" spans="1:15" ht="6.75" customHeight="1" x14ac:dyDescent="0.2">
      <c r="A46" s="201"/>
      <c r="B46" s="201"/>
      <c r="C46" s="214"/>
      <c r="D46" s="220"/>
      <c r="E46" s="211"/>
      <c r="F46" s="223"/>
      <c r="G46" s="223"/>
      <c r="H46" s="223"/>
      <c r="I46" s="223"/>
      <c r="J46" s="223"/>
      <c r="K46" s="223"/>
      <c r="L46" s="226"/>
    </row>
    <row r="47" spans="1:15" x14ac:dyDescent="0.2">
      <c r="A47" s="201"/>
      <c r="B47" s="201"/>
      <c r="C47" s="214"/>
      <c r="D47" s="161"/>
      <c r="E47" s="211"/>
      <c r="F47" s="500"/>
      <c r="G47" s="500"/>
      <c r="H47" s="500"/>
      <c r="I47" s="500"/>
      <c r="J47" s="500"/>
      <c r="K47" s="500"/>
      <c r="L47" s="500"/>
    </row>
    <row r="48" spans="1:15" x14ac:dyDescent="0.2">
      <c r="A48" s="201"/>
      <c r="B48" s="201"/>
      <c r="C48" s="214"/>
      <c r="D48" s="211"/>
      <c r="E48" s="211"/>
      <c r="F48" s="500"/>
      <c r="G48" s="500"/>
      <c r="H48" s="500"/>
      <c r="I48" s="500"/>
      <c r="J48" s="500"/>
      <c r="K48" s="500"/>
      <c r="L48" s="500"/>
    </row>
    <row r="49" spans="1:16" x14ac:dyDescent="0.2">
      <c r="A49" s="201"/>
      <c r="B49" s="201"/>
      <c r="C49" s="227"/>
      <c r="D49" s="223"/>
      <c r="E49" s="223"/>
      <c r="F49" s="500"/>
      <c r="G49" s="500"/>
      <c r="H49" s="500"/>
      <c r="I49" s="500"/>
      <c r="J49" s="500"/>
      <c r="K49" s="500"/>
      <c r="L49" s="500"/>
    </row>
    <row r="50" spans="1:16" x14ac:dyDescent="0.2">
      <c r="A50" s="201"/>
      <c r="B50" s="201"/>
      <c r="C50" s="228"/>
      <c r="D50" s="223"/>
      <c r="E50" s="223"/>
      <c r="F50" s="500"/>
      <c r="G50" s="500"/>
      <c r="H50" s="500"/>
      <c r="I50" s="500"/>
      <c r="J50" s="500"/>
      <c r="K50" s="500"/>
      <c r="L50" s="500"/>
    </row>
    <row r="51" spans="1:16" x14ac:dyDescent="0.2">
      <c r="A51" s="201"/>
      <c r="B51" s="201"/>
      <c r="C51" s="227"/>
      <c r="D51" s="223"/>
      <c r="E51" s="223"/>
      <c r="F51" s="500"/>
      <c r="G51" s="500"/>
      <c r="H51" s="500"/>
      <c r="I51" s="500"/>
      <c r="J51" s="500"/>
      <c r="K51" s="500"/>
      <c r="L51" s="500"/>
    </row>
    <row r="52" spans="1:16" ht="9.75" customHeight="1" x14ac:dyDescent="0.2">
      <c r="A52" s="201"/>
      <c r="B52" s="201"/>
      <c r="C52" s="228"/>
      <c r="D52" s="223"/>
      <c r="E52" s="223"/>
      <c r="F52" s="223"/>
      <c r="G52" s="223"/>
      <c r="H52" s="223"/>
      <c r="I52" s="223"/>
      <c r="J52" s="223"/>
      <c r="K52" s="211"/>
      <c r="L52" s="216"/>
    </row>
    <row r="53" spans="1:16" x14ac:dyDescent="0.2">
      <c r="A53" s="201"/>
      <c r="B53" s="201"/>
      <c r="C53" s="229"/>
      <c r="D53" s="161"/>
      <c r="E53" s="230"/>
      <c r="F53" s="501"/>
      <c r="G53" s="501"/>
      <c r="H53" s="501"/>
      <c r="I53" s="501"/>
      <c r="J53" s="501"/>
      <c r="K53" s="501"/>
      <c r="L53" s="501"/>
      <c r="P53" s="231"/>
    </row>
    <row r="54" spans="1:16" x14ac:dyDescent="0.2">
      <c r="A54" s="201"/>
      <c r="B54" s="201"/>
      <c r="C54" s="228"/>
      <c r="D54" s="223"/>
      <c r="E54" s="223"/>
      <c r="F54" s="501"/>
      <c r="G54" s="501"/>
      <c r="H54" s="501"/>
      <c r="I54" s="501"/>
      <c r="J54" s="501"/>
      <c r="K54" s="501"/>
      <c r="L54" s="501"/>
      <c r="P54" s="231"/>
    </row>
    <row r="55" spans="1:16" x14ac:dyDescent="0.2">
      <c r="A55" s="201"/>
      <c r="B55" s="201"/>
      <c r="C55" s="227"/>
      <c r="D55" s="223"/>
      <c r="E55" s="223"/>
      <c r="F55" s="501"/>
      <c r="G55" s="501"/>
      <c r="H55" s="501"/>
      <c r="I55" s="501"/>
      <c r="J55" s="501"/>
      <c r="K55" s="501"/>
      <c r="L55" s="501"/>
    </row>
    <row r="56" spans="1:16" x14ac:dyDescent="0.2">
      <c r="A56" s="201"/>
      <c r="B56" s="201"/>
      <c r="C56" s="228"/>
      <c r="D56" s="223"/>
      <c r="E56" s="223"/>
      <c r="F56" s="501"/>
      <c r="G56" s="501"/>
      <c r="H56" s="501"/>
      <c r="I56" s="501"/>
      <c r="J56" s="501"/>
      <c r="K56" s="501"/>
      <c r="L56" s="501"/>
    </row>
    <row r="57" spans="1:16" x14ac:dyDescent="0.2">
      <c r="A57" s="201"/>
      <c r="B57" s="201"/>
      <c r="C57" s="214"/>
      <c r="D57" s="211"/>
      <c r="E57" s="211"/>
      <c r="F57" s="501"/>
      <c r="G57" s="501"/>
      <c r="H57" s="501"/>
      <c r="I57" s="501"/>
      <c r="J57" s="501"/>
      <c r="K57" s="501"/>
      <c r="L57" s="501"/>
    </row>
    <row r="58" spans="1:16" x14ac:dyDescent="0.2">
      <c r="A58" s="201"/>
      <c r="B58" s="201"/>
      <c r="C58" s="217"/>
      <c r="D58" s="218"/>
      <c r="E58" s="218"/>
      <c r="F58" s="218"/>
      <c r="G58" s="218"/>
      <c r="H58" s="218"/>
      <c r="I58" s="218"/>
      <c r="J58" s="218"/>
      <c r="K58" s="218"/>
      <c r="L58" s="232"/>
      <c r="N58" s="231"/>
    </row>
    <row r="59" spans="1:16" x14ac:dyDescent="0.2">
      <c r="A59" s="201"/>
      <c r="B59" s="201"/>
    </row>
    <row r="60" spans="1:16" x14ac:dyDescent="0.2">
      <c r="A60" s="201"/>
      <c r="B60" s="201"/>
      <c r="C60" s="201"/>
      <c r="D60" s="201"/>
      <c r="E60" s="201"/>
      <c r="F60" s="201"/>
      <c r="G60" s="201"/>
      <c r="H60" s="201"/>
      <c r="I60" s="201"/>
      <c r="J60" s="201"/>
      <c r="K60" s="201"/>
    </row>
    <row r="61" spans="1:16" x14ac:dyDescent="0.2">
      <c r="A61" s="201"/>
      <c r="B61" s="201"/>
      <c r="C61" s="201"/>
      <c r="D61" s="201"/>
      <c r="E61" s="201"/>
      <c r="F61" s="201"/>
      <c r="G61" s="201"/>
      <c r="H61" s="201"/>
      <c r="I61" s="201"/>
      <c r="J61" s="201"/>
      <c r="K61" s="201"/>
    </row>
  </sheetData>
  <sheetProtection algorithmName="SHA-512" hashValue="cB8iJjVz19UzI6NteZBKJA/j0P9yGQMN7N8xaWbBChJ7ZUrKVgBew3q86WzjUwUeW6bvDdxd0Ih2pE+bEYShkA==" saltValue="ioUqyPfDThBOfb9tHXIQJg==" spinCount="100000" sheet="1" formatCells="0" selectLockedCells="1"/>
  <mergeCells count="5">
    <mergeCell ref="C17:L20"/>
    <mergeCell ref="F41:L45"/>
    <mergeCell ref="F47:L51"/>
    <mergeCell ref="F53:L57"/>
    <mergeCell ref="H10:L14"/>
  </mergeCells>
  <pageMargins left="0.25" right="0.25" top="0.75" bottom="0.75" header="0.3" footer="0.3"/>
  <pageSetup scale="94" orientation="portrait" r:id="rId1"/>
  <headerFooter>
    <oddFooter xml:space="preserve">&amp;LISO-006-FO&amp;C&amp;"Arial,Italic"
&amp;"Arial,Regular"Rev: D&amp;"Arial,Italic"
Copies must be verified for current revision.&amp;"Arial,Regular"   &amp;RDate: 03/24/2020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1"/>
  <dimension ref="A1:AN28"/>
  <sheetViews>
    <sheetView zoomScale="84" zoomScaleNormal="84" workbookViewId="0">
      <selection activeCell="B8" sqref="B8:AE8"/>
    </sheetView>
  </sheetViews>
  <sheetFormatPr defaultRowHeight="12.75" x14ac:dyDescent="0.2"/>
  <cols>
    <col min="1" max="1" width="1.42578125" style="236" customWidth="1"/>
    <col min="2" max="3" width="4.5703125" style="236" customWidth="1"/>
    <col min="4" max="4" width="1.85546875" style="236" customWidth="1"/>
    <col min="5" max="5" width="3.140625" style="236" customWidth="1"/>
    <col min="6" max="6" width="4.85546875" style="236" customWidth="1"/>
    <col min="7" max="21" width="3.140625" style="236" customWidth="1"/>
    <col min="22" max="22" width="4.85546875" style="236" customWidth="1"/>
    <col min="23" max="23" width="3.140625" style="236" customWidth="1"/>
    <col min="24" max="26" width="5.7109375" style="236" customWidth="1"/>
    <col min="27" max="30" width="3.140625" style="236" customWidth="1"/>
    <col min="31" max="31" width="1" style="236" customWidth="1"/>
    <col min="32" max="32" width="1.5703125" style="236" customWidth="1"/>
    <col min="33" max="16384" width="9.140625" style="236"/>
  </cols>
  <sheetData>
    <row r="1" spans="1:40" ht="19.5" customHeight="1" x14ac:dyDescent="0.2">
      <c r="A1" s="233"/>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5"/>
    </row>
    <row r="2" spans="1:40" ht="26.25" customHeight="1" x14ac:dyDescent="0.2">
      <c r="A2" s="237"/>
      <c r="B2" s="525" t="s">
        <v>284</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238"/>
    </row>
    <row r="3" spans="1:40" ht="22.5" x14ac:dyDescent="0.2">
      <c r="A3" s="239"/>
      <c r="B3" s="527"/>
      <c r="C3" s="527"/>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238"/>
    </row>
    <row r="4" spans="1:40" ht="4.5" customHeight="1" x14ac:dyDescent="0.2">
      <c r="A4" s="237"/>
      <c r="B4" s="240"/>
      <c r="C4" s="240"/>
      <c r="D4" s="240"/>
      <c r="E4" s="240"/>
      <c r="F4" s="240"/>
      <c r="G4" s="240"/>
      <c r="H4" s="240"/>
      <c r="I4" s="240"/>
      <c r="J4" s="240"/>
      <c r="K4" s="240"/>
      <c r="L4" s="240"/>
      <c r="M4" s="240"/>
      <c r="N4" s="240"/>
      <c r="O4" s="240"/>
      <c r="P4" s="241"/>
      <c r="Q4" s="241"/>
      <c r="R4" s="241"/>
      <c r="S4" s="241"/>
      <c r="T4" s="241"/>
      <c r="U4" s="241"/>
      <c r="V4" s="241"/>
      <c r="W4" s="241"/>
      <c r="X4" s="241"/>
      <c r="Y4" s="241"/>
      <c r="Z4" s="241"/>
      <c r="AA4" s="241"/>
      <c r="AB4" s="241"/>
      <c r="AC4" s="241"/>
      <c r="AD4" s="241"/>
      <c r="AE4" s="241"/>
      <c r="AF4" s="238"/>
    </row>
    <row r="5" spans="1:40" ht="18.75" customHeight="1" x14ac:dyDescent="0.2">
      <c r="A5" s="512" t="s">
        <v>26</v>
      </c>
      <c r="B5" s="513"/>
      <c r="C5" s="513"/>
      <c r="D5" s="509" t="str">
        <f>IF(Cover!C10="","",Cover!C10)</f>
        <v/>
      </c>
      <c r="E5" s="509"/>
      <c r="F5" s="509"/>
      <c r="G5" s="509"/>
      <c r="H5" s="509"/>
      <c r="I5" s="509"/>
      <c r="J5" s="509"/>
      <c r="K5" s="509"/>
      <c r="L5" s="509"/>
      <c r="M5" s="509"/>
      <c r="N5" s="509"/>
      <c r="O5" s="509"/>
      <c r="P5" s="509"/>
      <c r="Q5" s="509"/>
      <c r="R5" s="509"/>
      <c r="S5" s="509"/>
      <c r="T5" s="242"/>
      <c r="U5" s="508" t="s">
        <v>85</v>
      </c>
      <c r="V5" s="508"/>
      <c r="W5" s="508"/>
      <c r="X5" s="509" t="str">
        <f>IF(Cover!C13="","",Cover!C13)</f>
        <v/>
      </c>
      <c r="Y5" s="509"/>
      <c r="Z5" s="509"/>
      <c r="AA5" s="509"/>
      <c r="AB5" s="509"/>
      <c r="AC5" s="509"/>
      <c r="AD5" s="509"/>
      <c r="AE5" s="234"/>
      <c r="AF5" s="235"/>
      <c r="AG5" s="241"/>
      <c r="AH5" s="241"/>
      <c r="AI5" s="241"/>
      <c r="AJ5" s="241"/>
      <c r="AK5" s="241"/>
      <c r="AL5" s="241"/>
      <c r="AM5" s="241"/>
      <c r="AN5" s="238"/>
    </row>
    <row r="6" spans="1:40" ht="18.75" customHeight="1" x14ac:dyDescent="0.2">
      <c r="A6" s="510" t="s">
        <v>64</v>
      </c>
      <c r="B6" s="511"/>
      <c r="C6" s="511"/>
      <c r="D6" s="516" t="str">
        <f>IF(Cover!C4="","",Cover!C4)</f>
        <v>qww</v>
      </c>
      <c r="E6" s="516"/>
      <c r="F6" s="516"/>
      <c r="G6" s="516"/>
      <c r="H6" s="516"/>
      <c r="I6" s="516"/>
      <c r="J6" s="516"/>
      <c r="K6" s="516"/>
      <c r="L6" s="516"/>
      <c r="M6" s="516"/>
      <c r="N6" s="516"/>
      <c r="O6" s="516"/>
      <c r="P6" s="516"/>
      <c r="Q6" s="516"/>
      <c r="R6" s="516"/>
      <c r="S6" s="516"/>
      <c r="T6" s="516"/>
      <c r="U6" s="511" t="s">
        <v>27</v>
      </c>
      <c r="V6" s="511"/>
      <c r="W6" s="514" t="str">
        <f>IF(Cover!C5="","",Cover!C5)</f>
        <v/>
      </c>
      <c r="X6" s="514"/>
      <c r="Y6" s="514"/>
      <c r="Z6" s="514"/>
      <c r="AA6" s="514"/>
      <c r="AB6" s="514"/>
      <c r="AC6" s="514"/>
      <c r="AD6" s="514"/>
      <c r="AE6" s="514"/>
      <c r="AF6" s="515"/>
      <c r="AG6" s="241"/>
      <c r="AH6" s="241"/>
      <c r="AI6" s="241"/>
      <c r="AJ6" s="241"/>
      <c r="AK6" s="241"/>
      <c r="AL6" s="241"/>
      <c r="AM6" s="241"/>
      <c r="AN6" s="238"/>
    </row>
    <row r="7" spans="1:40" x14ac:dyDescent="0.2">
      <c r="A7" s="237"/>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38"/>
    </row>
    <row r="8" spans="1:40" s="245" customFormat="1" ht="15" x14ac:dyDescent="0.2">
      <c r="A8" s="243"/>
      <c r="B8" s="529"/>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244"/>
    </row>
    <row r="9" spans="1:40" s="245" customFormat="1" ht="15" x14ac:dyDescent="0.2">
      <c r="A9" s="24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4"/>
    </row>
    <row r="10" spans="1:40" s="245" customFormat="1" ht="21" customHeight="1" x14ac:dyDescent="0.2">
      <c r="A10" s="243"/>
      <c r="B10" s="519" t="s">
        <v>65</v>
      </c>
      <c r="C10" s="520"/>
      <c r="D10" s="520"/>
      <c r="E10" s="520"/>
      <c r="F10" s="520"/>
      <c r="G10" s="520"/>
      <c r="H10" s="520"/>
      <c r="I10" s="520"/>
      <c r="J10" s="520" t="s">
        <v>91</v>
      </c>
      <c r="K10" s="520"/>
      <c r="L10" s="520"/>
      <c r="M10" s="520"/>
      <c r="N10" s="520"/>
      <c r="O10" s="520"/>
      <c r="P10" s="520"/>
      <c r="Q10" s="520"/>
      <c r="R10" s="520"/>
      <c r="S10" s="520"/>
      <c r="T10" s="520"/>
      <c r="U10" s="520"/>
      <c r="V10" s="520"/>
      <c r="W10" s="520" t="s">
        <v>63</v>
      </c>
      <c r="X10" s="520"/>
      <c r="Y10" s="520"/>
      <c r="Z10" s="520"/>
      <c r="AA10" s="520"/>
      <c r="AB10" s="520"/>
      <c r="AC10" s="520"/>
      <c r="AD10" s="520"/>
      <c r="AE10" s="521"/>
      <c r="AF10" s="244"/>
    </row>
    <row r="11" spans="1:40" s="245" customFormat="1" ht="21" customHeight="1" x14ac:dyDescent="0.2">
      <c r="A11" s="243"/>
      <c r="B11" s="522"/>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4"/>
      <c r="AF11" s="244"/>
    </row>
    <row r="12" spans="1:40" s="245" customFormat="1" ht="21" customHeight="1" x14ac:dyDescent="0.2">
      <c r="A12" s="243"/>
      <c r="B12" s="517" t="s">
        <v>43</v>
      </c>
      <c r="C12" s="518"/>
      <c r="D12" s="518"/>
      <c r="E12" s="518"/>
      <c r="F12" s="518"/>
      <c r="G12" s="518"/>
      <c r="H12" s="518"/>
      <c r="I12" s="518"/>
      <c r="J12" s="518" t="s">
        <v>88</v>
      </c>
      <c r="K12" s="518"/>
      <c r="L12" s="518"/>
      <c r="M12" s="518"/>
      <c r="N12" s="518"/>
      <c r="O12" s="518"/>
      <c r="P12" s="518"/>
      <c r="Q12" s="518"/>
      <c r="R12" s="518"/>
      <c r="S12" s="518"/>
      <c r="T12" s="518"/>
      <c r="U12" s="518"/>
      <c r="V12" s="518"/>
      <c r="W12" s="530" t="s">
        <v>44</v>
      </c>
      <c r="X12" s="530"/>
      <c r="Y12" s="530"/>
      <c r="Z12" s="530"/>
      <c r="AA12" s="530"/>
      <c r="AB12" s="530"/>
      <c r="AC12" s="530"/>
      <c r="AD12" s="530"/>
      <c r="AE12" s="531"/>
      <c r="AF12" s="244"/>
    </row>
    <row r="13" spans="1:40" s="245" customFormat="1" ht="21" customHeight="1" x14ac:dyDescent="0.2">
      <c r="A13" s="243"/>
      <c r="B13" s="532" t="s">
        <v>45</v>
      </c>
      <c r="C13" s="533"/>
      <c r="D13" s="533"/>
      <c r="E13" s="533"/>
      <c r="F13" s="533"/>
      <c r="G13" s="533"/>
      <c r="H13" s="533"/>
      <c r="I13" s="533"/>
      <c r="J13" s="518" t="s">
        <v>89</v>
      </c>
      <c r="K13" s="518"/>
      <c r="L13" s="518"/>
      <c r="M13" s="518"/>
      <c r="N13" s="518"/>
      <c r="O13" s="518"/>
      <c r="P13" s="518"/>
      <c r="Q13" s="518"/>
      <c r="R13" s="518"/>
      <c r="S13" s="518"/>
      <c r="T13" s="518"/>
      <c r="U13" s="518"/>
      <c r="V13" s="518"/>
      <c r="W13" s="530" t="s">
        <v>46</v>
      </c>
      <c r="X13" s="530"/>
      <c r="Y13" s="530"/>
      <c r="Z13" s="530"/>
      <c r="AA13" s="530"/>
      <c r="AB13" s="530"/>
      <c r="AC13" s="530"/>
      <c r="AD13" s="530"/>
      <c r="AE13" s="531"/>
      <c r="AF13" s="244"/>
    </row>
    <row r="14" spans="1:40" s="245" customFormat="1" ht="21" customHeight="1" x14ac:dyDescent="0.2">
      <c r="A14" s="243"/>
      <c r="B14" s="517" t="s">
        <v>47</v>
      </c>
      <c r="C14" s="518"/>
      <c r="D14" s="518"/>
      <c r="E14" s="518"/>
      <c r="F14" s="518"/>
      <c r="G14" s="518"/>
      <c r="H14" s="518"/>
      <c r="I14" s="518"/>
      <c r="J14" s="518" t="s">
        <v>90</v>
      </c>
      <c r="K14" s="518"/>
      <c r="L14" s="518"/>
      <c r="M14" s="518"/>
      <c r="N14" s="518"/>
      <c r="O14" s="518"/>
      <c r="P14" s="518"/>
      <c r="Q14" s="518"/>
      <c r="R14" s="518"/>
      <c r="S14" s="518"/>
      <c r="T14" s="518"/>
      <c r="U14" s="518"/>
      <c r="V14" s="518"/>
      <c r="W14" s="530" t="s">
        <v>48</v>
      </c>
      <c r="X14" s="530"/>
      <c r="Y14" s="530"/>
      <c r="Z14" s="530"/>
      <c r="AA14" s="530"/>
      <c r="AB14" s="530"/>
      <c r="AC14" s="530"/>
      <c r="AD14" s="530"/>
      <c r="AE14" s="531"/>
      <c r="AF14" s="244"/>
    </row>
    <row r="15" spans="1:40" s="245" customFormat="1" ht="21" customHeight="1" x14ac:dyDescent="0.2">
      <c r="A15" s="243"/>
      <c r="AF15" s="244"/>
    </row>
    <row r="16" spans="1:40" s="250" customFormat="1" ht="72" customHeight="1" thickBot="1" x14ac:dyDescent="0.25">
      <c r="A16" s="247"/>
      <c r="B16" s="544" t="s">
        <v>83</v>
      </c>
      <c r="C16" s="545"/>
      <c r="D16" s="248"/>
      <c r="E16" s="537" t="s">
        <v>84</v>
      </c>
      <c r="F16" s="538"/>
      <c r="G16" s="538"/>
      <c r="H16" s="538"/>
      <c r="I16" s="538"/>
      <c r="J16" s="538"/>
      <c r="K16" s="538"/>
      <c r="L16" s="538"/>
      <c r="M16" s="538"/>
      <c r="N16" s="538"/>
      <c r="O16" s="539"/>
      <c r="P16" s="537" t="s">
        <v>24</v>
      </c>
      <c r="Q16" s="538"/>
      <c r="R16" s="538"/>
      <c r="S16" s="538"/>
      <c r="T16" s="538"/>
      <c r="U16" s="538"/>
      <c r="V16" s="538"/>
      <c r="W16" s="538"/>
      <c r="X16" s="538"/>
      <c r="Y16" s="538"/>
      <c r="Z16" s="538"/>
      <c r="AA16" s="538"/>
      <c r="AB16" s="538"/>
      <c r="AC16" s="538"/>
      <c r="AD16" s="538"/>
      <c r="AE16" s="539"/>
      <c r="AF16" s="249"/>
    </row>
    <row r="17" spans="1:32" s="250" customFormat="1" ht="54" customHeight="1" x14ac:dyDescent="0.2">
      <c r="A17" s="247"/>
      <c r="B17" s="546">
        <v>10</v>
      </c>
      <c r="C17" s="547"/>
      <c r="D17" s="251"/>
      <c r="E17" s="540" t="s">
        <v>107</v>
      </c>
      <c r="F17" s="541"/>
      <c r="G17" s="541"/>
      <c r="H17" s="541"/>
      <c r="I17" s="541"/>
      <c r="J17" s="541"/>
      <c r="K17" s="541"/>
      <c r="L17" s="541"/>
      <c r="M17" s="541"/>
      <c r="N17" s="541"/>
      <c r="O17" s="542"/>
      <c r="P17" s="540" t="s">
        <v>217</v>
      </c>
      <c r="Q17" s="541"/>
      <c r="R17" s="541"/>
      <c r="S17" s="541"/>
      <c r="T17" s="541"/>
      <c r="U17" s="541"/>
      <c r="V17" s="541"/>
      <c r="W17" s="541"/>
      <c r="X17" s="541"/>
      <c r="Y17" s="541"/>
      <c r="Z17" s="541"/>
      <c r="AA17" s="541"/>
      <c r="AB17" s="541"/>
      <c r="AC17" s="541"/>
      <c r="AD17" s="541"/>
      <c r="AE17" s="542"/>
      <c r="AF17" s="249"/>
    </row>
    <row r="18" spans="1:32" s="250" customFormat="1" ht="97.5" customHeight="1" x14ac:dyDescent="0.2">
      <c r="A18" s="247"/>
      <c r="B18" s="517">
        <v>8</v>
      </c>
      <c r="C18" s="543"/>
      <c r="D18" s="252"/>
      <c r="E18" s="534" t="s">
        <v>106</v>
      </c>
      <c r="F18" s="535"/>
      <c r="G18" s="535"/>
      <c r="H18" s="535"/>
      <c r="I18" s="535"/>
      <c r="J18" s="535"/>
      <c r="K18" s="535"/>
      <c r="L18" s="535"/>
      <c r="M18" s="535"/>
      <c r="N18" s="535"/>
      <c r="O18" s="536"/>
      <c r="P18" s="534" t="s">
        <v>218</v>
      </c>
      <c r="Q18" s="535"/>
      <c r="R18" s="535"/>
      <c r="S18" s="535"/>
      <c r="T18" s="535"/>
      <c r="U18" s="535"/>
      <c r="V18" s="535"/>
      <c r="W18" s="535"/>
      <c r="X18" s="535"/>
      <c r="Y18" s="535"/>
      <c r="Z18" s="535"/>
      <c r="AA18" s="535"/>
      <c r="AB18" s="535"/>
      <c r="AC18" s="535"/>
      <c r="AD18" s="535"/>
      <c r="AE18" s="536"/>
      <c r="AF18" s="249"/>
    </row>
    <row r="19" spans="1:32" s="250" customFormat="1" ht="86.25" customHeight="1" x14ac:dyDescent="0.2">
      <c r="A19" s="247"/>
      <c r="B19" s="517">
        <v>6</v>
      </c>
      <c r="C19" s="543"/>
      <c r="D19" s="252"/>
      <c r="E19" s="534" t="s">
        <v>104</v>
      </c>
      <c r="F19" s="535"/>
      <c r="G19" s="535"/>
      <c r="H19" s="535"/>
      <c r="I19" s="535"/>
      <c r="J19" s="535"/>
      <c r="K19" s="535"/>
      <c r="L19" s="535"/>
      <c r="M19" s="535"/>
      <c r="N19" s="535"/>
      <c r="O19" s="536"/>
      <c r="P19" s="519" t="s">
        <v>282</v>
      </c>
      <c r="Q19" s="520"/>
      <c r="R19" s="520"/>
      <c r="S19" s="520"/>
      <c r="T19" s="520"/>
      <c r="U19" s="520"/>
      <c r="V19" s="520"/>
      <c r="W19" s="520"/>
      <c r="X19" s="520"/>
      <c r="Y19" s="520"/>
      <c r="Z19" s="520"/>
      <c r="AA19" s="520"/>
      <c r="AB19" s="520"/>
      <c r="AC19" s="520"/>
      <c r="AD19" s="520"/>
      <c r="AE19" s="521"/>
      <c r="AF19" s="249"/>
    </row>
    <row r="20" spans="1:32" s="250" customFormat="1" ht="63.75" customHeight="1" x14ac:dyDescent="0.2">
      <c r="A20" s="247"/>
      <c r="B20" s="517">
        <v>4</v>
      </c>
      <c r="C20" s="543"/>
      <c r="D20" s="252"/>
      <c r="E20" s="534" t="s">
        <v>108</v>
      </c>
      <c r="F20" s="535"/>
      <c r="G20" s="535"/>
      <c r="H20" s="535"/>
      <c r="I20" s="535"/>
      <c r="J20" s="535"/>
      <c r="K20" s="535"/>
      <c r="L20" s="535"/>
      <c r="M20" s="535"/>
      <c r="N20" s="535"/>
      <c r="O20" s="536"/>
      <c r="P20" s="522"/>
      <c r="Q20" s="523"/>
      <c r="R20" s="523"/>
      <c r="S20" s="523"/>
      <c r="T20" s="523"/>
      <c r="U20" s="523"/>
      <c r="V20" s="523"/>
      <c r="W20" s="523"/>
      <c r="X20" s="523"/>
      <c r="Y20" s="523"/>
      <c r="Z20" s="523"/>
      <c r="AA20" s="523"/>
      <c r="AB20" s="523"/>
      <c r="AC20" s="523"/>
      <c r="AD20" s="523"/>
      <c r="AE20" s="524"/>
      <c r="AF20" s="249"/>
    </row>
    <row r="21" spans="1:32" s="250" customFormat="1" ht="126" customHeight="1" x14ac:dyDescent="0.2">
      <c r="A21" s="247"/>
      <c r="B21" s="517">
        <v>0</v>
      </c>
      <c r="C21" s="543"/>
      <c r="D21" s="252"/>
      <c r="E21" s="534" t="s">
        <v>105</v>
      </c>
      <c r="F21" s="535"/>
      <c r="G21" s="535"/>
      <c r="H21" s="535"/>
      <c r="I21" s="535"/>
      <c r="J21" s="535"/>
      <c r="K21" s="535"/>
      <c r="L21" s="535"/>
      <c r="M21" s="535"/>
      <c r="N21" s="535"/>
      <c r="O21" s="536"/>
      <c r="P21" s="534" t="s">
        <v>283</v>
      </c>
      <c r="Q21" s="535"/>
      <c r="R21" s="535"/>
      <c r="S21" s="535"/>
      <c r="T21" s="535"/>
      <c r="U21" s="535"/>
      <c r="V21" s="535"/>
      <c r="W21" s="535"/>
      <c r="X21" s="535"/>
      <c r="Y21" s="535"/>
      <c r="Z21" s="535"/>
      <c r="AA21" s="535"/>
      <c r="AB21" s="535"/>
      <c r="AC21" s="535"/>
      <c r="AD21" s="535"/>
      <c r="AE21" s="536"/>
      <c r="AF21" s="249"/>
    </row>
    <row r="22" spans="1:32" ht="21.75" customHeight="1" x14ac:dyDescent="0.15">
      <c r="A22" s="253"/>
      <c r="B22" s="254" t="s">
        <v>284</v>
      </c>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6"/>
    </row>
    <row r="28" spans="1:32" x14ac:dyDescent="0.2">
      <c r="E28" s="257"/>
      <c r="F28" s="257"/>
      <c r="G28" s="257"/>
      <c r="H28" s="257"/>
      <c r="I28" s="257"/>
      <c r="J28" s="257"/>
      <c r="K28" s="257"/>
    </row>
  </sheetData>
  <sheetProtection algorithmName="SHA-512" hashValue="E3kNs1JMKNTe4hj0LymKe7idsIrZxL9xZRpzKkVHyPD9Ui8WtwlmImbgXgSqRaY9Fk915yIANFbB5/HVLpBB7Q==" saltValue="1ieVcn87E3U+BiUBG3kM5g==" spinCount="100000" sheet="1" formatCells="0" selectLockedCells="1"/>
  <mergeCells count="40">
    <mergeCell ref="P21:AE21"/>
    <mergeCell ref="P16:AE16"/>
    <mergeCell ref="P17:AE17"/>
    <mergeCell ref="P18:AE18"/>
    <mergeCell ref="B21:C21"/>
    <mergeCell ref="E16:O16"/>
    <mergeCell ref="E20:O20"/>
    <mergeCell ref="E21:O21"/>
    <mergeCell ref="E19:O19"/>
    <mergeCell ref="B16:C16"/>
    <mergeCell ref="B17:C17"/>
    <mergeCell ref="B18:C18"/>
    <mergeCell ref="E17:O17"/>
    <mergeCell ref="E18:O18"/>
    <mergeCell ref="B19:C19"/>
    <mergeCell ref="B20:C20"/>
    <mergeCell ref="B12:I12"/>
    <mergeCell ref="J13:V13"/>
    <mergeCell ref="P19:AE20"/>
    <mergeCell ref="B2:AE2"/>
    <mergeCell ref="B3:AE3"/>
    <mergeCell ref="B8:AE8"/>
    <mergeCell ref="W10:AE11"/>
    <mergeCell ref="W14:AE14"/>
    <mergeCell ref="W12:AE12"/>
    <mergeCell ref="W13:AE13"/>
    <mergeCell ref="J10:V11"/>
    <mergeCell ref="B10:I11"/>
    <mergeCell ref="B13:I13"/>
    <mergeCell ref="B14:I14"/>
    <mergeCell ref="J12:V12"/>
    <mergeCell ref="J14:V14"/>
    <mergeCell ref="U5:W5"/>
    <mergeCell ref="X5:AD5"/>
    <mergeCell ref="A6:C6"/>
    <mergeCell ref="A5:C5"/>
    <mergeCell ref="U6:V6"/>
    <mergeCell ref="W6:AF6"/>
    <mergeCell ref="D6:T6"/>
    <mergeCell ref="D5:S5"/>
  </mergeCells>
  <pageMargins left="0.25" right="0.25" top="0.75" bottom="0.75" header="0.3" footer="0.3"/>
  <pageSetup scale="86" orientation="portrait" r:id="rId1"/>
  <headerFooter>
    <oddFooter xml:space="preserve">&amp;LISO-006-FO&amp;CRev: D
&amp;"Arial,Italic"Copies must be verified for current revision. &amp;RDate: 03/24/2020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12"/>
  <dimension ref="A1:AN20"/>
  <sheetViews>
    <sheetView zoomScaleNormal="100" workbookViewId="0">
      <selection activeCell="AF15" sqref="AF15"/>
    </sheetView>
  </sheetViews>
  <sheetFormatPr defaultRowHeight="12.75" x14ac:dyDescent="0.2"/>
  <cols>
    <col min="1" max="1" width="1.42578125" style="236" customWidth="1"/>
    <col min="2" max="5" width="3.140625" style="236" customWidth="1"/>
    <col min="6" max="6" width="4.42578125" style="236" customWidth="1"/>
    <col min="7" max="12" width="3.140625" style="236" customWidth="1"/>
    <col min="13" max="13" width="6.7109375" style="236" customWidth="1"/>
    <col min="14" max="15" width="3.5703125" style="236" customWidth="1"/>
    <col min="16" max="17" width="4.28515625" style="236" customWidth="1"/>
    <col min="18" max="18" width="3.7109375" style="236" customWidth="1"/>
    <col min="19" max="38" width="1.7109375" style="236" customWidth="1"/>
    <col min="39" max="39" width="2.140625" style="236" customWidth="1"/>
    <col min="40" max="40" width="3.7109375" style="236" customWidth="1"/>
    <col min="41" max="16384" width="9.140625" style="236"/>
  </cols>
  <sheetData>
    <row r="1" spans="1:40" ht="8.25" customHeight="1" x14ac:dyDescent="0.2">
      <c r="A1" s="233"/>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5"/>
    </row>
    <row r="2" spans="1:40" ht="26.25" customHeight="1" x14ac:dyDescent="0.2">
      <c r="A2" s="551" t="s">
        <v>161</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3"/>
    </row>
    <row r="3" spans="1:40" ht="18" x14ac:dyDescent="0.2">
      <c r="A3" s="363"/>
      <c r="B3" s="554"/>
      <c r="C3" s="554"/>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364"/>
    </row>
    <row r="4" spans="1:40" ht="15" customHeight="1" x14ac:dyDescent="0.2">
      <c r="A4" s="253"/>
      <c r="B4" s="365"/>
      <c r="C4" s="365"/>
      <c r="D4" s="365"/>
      <c r="E4" s="365"/>
      <c r="F4" s="365"/>
      <c r="G4" s="365"/>
      <c r="H4" s="365"/>
      <c r="I4" s="365"/>
      <c r="J4" s="365"/>
      <c r="K4" s="365"/>
      <c r="L4" s="365"/>
      <c r="M4" s="365"/>
      <c r="N4" s="365"/>
      <c r="O4" s="365"/>
      <c r="P4" s="365"/>
      <c r="Q4" s="365"/>
      <c r="R4" s="365"/>
      <c r="S4" s="365"/>
      <c r="T4" s="365"/>
      <c r="U4" s="255"/>
      <c r="V4" s="365"/>
      <c r="W4" s="255"/>
      <c r="X4" s="255"/>
      <c r="Y4" s="365"/>
      <c r="Z4" s="255"/>
      <c r="AA4" s="365"/>
      <c r="AB4" s="255"/>
      <c r="AC4" s="255"/>
      <c r="AD4" s="255"/>
      <c r="AE4" s="365"/>
      <c r="AF4" s="255"/>
      <c r="AG4" s="365"/>
      <c r="AH4" s="255"/>
      <c r="AI4" s="255"/>
      <c r="AJ4" s="255"/>
      <c r="AK4" s="255"/>
      <c r="AL4" s="255"/>
      <c r="AM4" s="255"/>
      <c r="AN4" s="256"/>
    </row>
    <row r="5" spans="1:40" ht="4.5" customHeight="1" x14ac:dyDescent="0.2">
      <c r="A5" s="237"/>
      <c r="B5" s="241"/>
      <c r="C5" s="241"/>
      <c r="D5" s="241"/>
      <c r="E5" s="241"/>
      <c r="F5" s="241"/>
      <c r="G5" s="241"/>
      <c r="H5" s="241"/>
      <c r="I5" s="241"/>
      <c r="J5" s="241"/>
      <c r="K5" s="241"/>
      <c r="L5" s="241"/>
      <c r="M5" s="241"/>
      <c r="N5" s="241"/>
      <c r="O5" s="241"/>
      <c r="P5" s="241"/>
      <c r="Q5" s="241"/>
      <c r="R5" s="241"/>
      <c r="S5" s="241"/>
      <c r="T5" s="241"/>
      <c r="U5" s="241"/>
      <c r="V5" s="241"/>
      <c r="W5" s="241"/>
      <c r="X5" s="234"/>
      <c r="Y5" s="234"/>
      <c r="Z5" s="234"/>
      <c r="AA5" s="234"/>
      <c r="AB5" s="234"/>
      <c r="AC5" s="234"/>
      <c r="AD5" s="234"/>
      <c r="AE5" s="234"/>
      <c r="AF5" s="234"/>
      <c r="AG5" s="234"/>
      <c r="AH5" s="234"/>
      <c r="AI5" s="234"/>
      <c r="AJ5" s="234"/>
      <c r="AK5" s="234"/>
      <c r="AL5" s="234"/>
      <c r="AM5" s="234"/>
      <c r="AN5" s="235"/>
    </row>
    <row r="6" spans="1:40" ht="14.25" x14ac:dyDescent="0.2">
      <c r="A6" s="561" t="s">
        <v>26</v>
      </c>
      <c r="B6" s="562"/>
      <c r="C6" s="562"/>
      <c r="D6" s="562"/>
      <c r="E6" s="241"/>
      <c r="F6" s="556" t="str">
        <f>IF(Cover!C10="","",Cover!C10)</f>
        <v/>
      </c>
      <c r="G6" s="556"/>
      <c r="H6" s="556"/>
      <c r="I6" s="556"/>
      <c r="J6" s="556"/>
      <c r="K6" s="556"/>
      <c r="L6" s="556"/>
      <c r="M6" s="556"/>
      <c r="N6" s="556"/>
      <c r="O6" s="556"/>
      <c r="P6" s="556"/>
      <c r="Q6" s="556"/>
      <c r="R6" s="575" t="s">
        <v>85</v>
      </c>
      <c r="S6" s="575"/>
      <c r="T6" s="575"/>
      <c r="U6" s="575"/>
      <c r="V6" s="575"/>
      <c r="W6" s="575"/>
      <c r="X6" s="556" t="str">
        <f>IF(Cover!C13="","",Cover!C13)</f>
        <v/>
      </c>
      <c r="Y6" s="556"/>
      <c r="Z6" s="556"/>
      <c r="AA6" s="556"/>
      <c r="AB6" s="556"/>
      <c r="AC6" s="556"/>
      <c r="AD6" s="556"/>
      <c r="AE6" s="556"/>
      <c r="AF6" s="556"/>
      <c r="AG6" s="556"/>
      <c r="AH6" s="556"/>
      <c r="AI6" s="556"/>
      <c r="AJ6" s="556"/>
      <c r="AK6" s="556"/>
      <c r="AL6" s="556"/>
      <c r="AM6" s="556"/>
      <c r="AN6" s="557"/>
    </row>
    <row r="7" spans="1:40" ht="16.5" customHeight="1" x14ac:dyDescent="0.2">
      <c r="A7" s="561" t="s">
        <v>64</v>
      </c>
      <c r="B7" s="562"/>
      <c r="C7" s="562"/>
      <c r="D7" s="562"/>
      <c r="E7" s="556" t="str">
        <f>IF(Cover!C4="","",Cover!C4)</f>
        <v>qww</v>
      </c>
      <c r="F7" s="556"/>
      <c r="G7" s="556"/>
      <c r="H7" s="556"/>
      <c r="I7" s="556"/>
      <c r="J7" s="556"/>
      <c r="K7" s="556"/>
      <c r="L7" s="556"/>
      <c r="M7" s="556"/>
      <c r="N7" s="556"/>
      <c r="O7" s="556"/>
      <c r="P7" s="556"/>
      <c r="Q7" s="556"/>
      <c r="R7" s="556"/>
      <c r="S7" s="558" t="s">
        <v>27</v>
      </c>
      <c r="T7" s="558"/>
      <c r="U7" s="558"/>
      <c r="V7" s="558"/>
      <c r="W7" s="559" t="str">
        <f>IF(Cover!C5="","",Cover!C5)</f>
        <v/>
      </c>
      <c r="X7" s="559"/>
      <c r="Y7" s="559"/>
      <c r="Z7" s="559"/>
      <c r="AA7" s="559"/>
      <c r="AB7" s="559"/>
      <c r="AC7" s="559"/>
      <c r="AD7" s="559"/>
      <c r="AE7" s="559"/>
      <c r="AF7" s="559"/>
      <c r="AG7" s="559"/>
      <c r="AH7" s="559"/>
      <c r="AI7" s="559"/>
      <c r="AJ7" s="559"/>
      <c r="AK7" s="559"/>
      <c r="AL7" s="559"/>
      <c r="AM7" s="559"/>
      <c r="AN7" s="560"/>
    </row>
    <row r="8" spans="1:40" ht="2.25" customHeight="1" x14ac:dyDescent="0.2">
      <c r="A8" s="253"/>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6"/>
    </row>
    <row r="9" spans="1:40" s="245" customFormat="1" ht="15" x14ac:dyDescent="0.2">
      <c r="A9" s="24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4"/>
    </row>
    <row r="10" spans="1:40" s="245" customFormat="1" ht="19.5" customHeight="1" x14ac:dyDescent="0.2">
      <c r="A10" s="243"/>
      <c r="B10" s="366" t="s">
        <v>160</v>
      </c>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7"/>
    </row>
    <row r="11" spans="1:40" s="245" customFormat="1" ht="18" customHeight="1" x14ac:dyDescent="0.2">
      <c r="A11" s="243"/>
      <c r="B11" s="563" t="s">
        <v>49</v>
      </c>
      <c r="C11" s="564"/>
      <c r="D11" s="564"/>
      <c r="E11" s="564"/>
      <c r="F11" s="564"/>
      <c r="G11" s="564"/>
      <c r="H11" s="564"/>
      <c r="I11" s="564"/>
      <c r="J11" s="564"/>
      <c r="K11" s="564"/>
      <c r="L11" s="564"/>
      <c r="M11" s="565"/>
      <c r="N11" s="569" t="s">
        <v>98</v>
      </c>
      <c r="O11" s="570"/>
      <c r="P11" s="570"/>
      <c r="Q11" s="571"/>
      <c r="R11" s="576">
        <v>60</v>
      </c>
      <c r="S11" s="550"/>
      <c r="T11" s="368"/>
      <c r="U11" s="368"/>
      <c r="V11" s="550">
        <v>70</v>
      </c>
      <c r="W11" s="550"/>
      <c r="X11" s="550"/>
      <c r="Y11" s="368"/>
      <c r="Z11" s="368"/>
      <c r="AA11" s="550">
        <v>80</v>
      </c>
      <c r="AB11" s="550"/>
      <c r="AC11" s="550"/>
      <c r="AD11" s="369"/>
      <c r="AE11" s="368"/>
      <c r="AF11" s="550">
        <v>90</v>
      </c>
      <c r="AG11" s="550"/>
      <c r="AH11" s="550"/>
      <c r="AI11" s="370"/>
      <c r="AJ11" s="370"/>
      <c r="AK11" s="548">
        <v>100</v>
      </c>
      <c r="AL11" s="548"/>
      <c r="AM11" s="549"/>
      <c r="AN11" s="244"/>
    </row>
    <row r="12" spans="1:40" s="245" customFormat="1" ht="13.5" customHeight="1" x14ac:dyDescent="0.2">
      <c r="A12" s="243"/>
      <c r="B12" s="566"/>
      <c r="C12" s="567"/>
      <c r="D12" s="567"/>
      <c r="E12" s="567"/>
      <c r="F12" s="567"/>
      <c r="G12" s="567"/>
      <c r="H12" s="567"/>
      <c r="I12" s="567"/>
      <c r="J12" s="567"/>
      <c r="K12" s="567"/>
      <c r="L12" s="567"/>
      <c r="M12" s="568"/>
      <c r="N12" s="572"/>
      <c r="O12" s="573"/>
      <c r="P12" s="573"/>
      <c r="Q12" s="574"/>
      <c r="R12" s="371"/>
      <c r="S12" s="372"/>
      <c r="T12" s="371"/>
      <c r="U12" s="371"/>
      <c r="V12" s="371"/>
      <c r="W12" s="371"/>
      <c r="X12" s="372"/>
      <c r="Y12" s="371"/>
      <c r="Z12" s="371"/>
      <c r="AA12" s="371"/>
      <c r="AB12" s="371"/>
      <c r="AC12" s="372"/>
      <c r="AD12" s="371"/>
      <c r="AE12" s="371"/>
      <c r="AF12" s="371"/>
      <c r="AG12" s="371"/>
      <c r="AH12" s="372"/>
      <c r="AI12" s="371"/>
      <c r="AJ12" s="371"/>
      <c r="AK12" s="371"/>
      <c r="AL12" s="373"/>
      <c r="AM12" s="374"/>
      <c r="AN12" s="244"/>
    </row>
    <row r="13" spans="1:40" s="245" customFormat="1" ht="35.25" customHeight="1" x14ac:dyDescent="0.2">
      <c r="A13" s="243"/>
      <c r="B13" s="582" t="str">
        <f>'DCP Question Summary'!A3</f>
        <v>1. Process Documentation - Overview</v>
      </c>
      <c r="C13" s="583"/>
      <c r="D13" s="583"/>
      <c r="E13" s="583"/>
      <c r="F13" s="583"/>
      <c r="G13" s="583"/>
      <c r="H13" s="583"/>
      <c r="I13" s="583"/>
      <c r="J13" s="583"/>
      <c r="K13" s="583"/>
      <c r="L13" s="583"/>
      <c r="M13" s="584"/>
      <c r="N13" s="517" t="str">
        <f>'C Rep.'!AM12</f>
        <v>E1</v>
      </c>
      <c r="O13" s="543"/>
      <c r="P13" s="585" t="str">
        <f>'C Rep.'!AO12</f>
        <v/>
      </c>
      <c r="Q13" s="581"/>
      <c r="R13" s="375" t="str">
        <f t="shared" ref="R13:R16" si="0">IF($P13="","",IF($P13&lt;=0.595,0,1))</f>
        <v/>
      </c>
      <c r="S13" s="376" t="str">
        <f t="shared" ref="S13:S16" si="1">IF($P13="","",IF($P13&lt;0.615,0,1))</f>
        <v/>
      </c>
      <c r="T13" s="376" t="str">
        <f t="shared" ref="T13:T16" si="2">IF($P13="","",IF($P13&lt;0.635,0,1))</f>
        <v/>
      </c>
      <c r="U13" s="376" t="str">
        <f t="shared" ref="U13:U16" si="3">IF($P13="","",IF($P13&lt;0.655,0,1))</f>
        <v/>
      </c>
      <c r="V13" s="376" t="str">
        <f t="shared" ref="V13:V16" si="4">IF($P13="","",IF($P13&lt;0.675,0,1))</f>
        <v/>
      </c>
      <c r="W13" s="376" t="str">
        <f t="shared" ref="W13:W16" si="5">IF($P13="","",IF($P13&lt;0.695,0,1))</f>
        <v/>
      </c>
      <c r="X13" s="376" t="str">
        <f t="shared" ref="X13:X16" si="6">IF($P13="","",IF($P13&lt;0.715,0,1))</f>
        <v/>
      </c>
      <c r="Y13" s="376" t="str">
        <f t="shared" ref="Y13:Y16" si="7">IF($P13="","",IF($P13&lt;0.735,0,1))</f>
        <v/>
      </c>
      <c r="Z13" s="376" t="str">
        <f t="shared" ref="Z13:Z16" si="8">IF($P13="","",IF($P13&lt;0.755,0,1))</f>
        <v/>
      </c>
      <c r="AA13" s="376" t="str">
        <f t="shared" ref="AA13:AA16" si="9">IF($P13="","",IF($P13&lt;0.775,0,1))</f>
        <v/>
      </c>
      <c r="AB13" s="376" t="str">
        <f t="shared" ref="AB13:AB16" si="10">IF($P13="","",IF($P13&lt;0.795,0,1))</f>
        <v/>
      </c>
      <c r="AC13" s="376" t="str">
        <f t="shared" ref="AC13:AC16" si="11">IF($P13="","",IF($P13&lt;0.815,0,1))</f>
        <v/>
      </c>
      <c r="AD13" s="376" t="str">
        <f t="shared" ref="AD13:AD16" si="12">IF($P13="","",IF($P13&lt;0.835,0,1))</f>
        <v/>
      </c>
      <c r="AE13" s="376" t="str">
        <f t="shared" ref="AE13:AE16" si="13">IF($P13="","",IF($P13&lt;0.855,0,1))</f>
        <v/>
      </c>
      <c r="AF13" s="376" t="str">
        <f t="shared" ref="AF13:AF16" si="14">IF($P13="","",IF($P13&lt;0.875,0,1))</f>
        <v/>
      </c>
      <c r="AG13" s="376" t="str">
        <f t="shared" ref="AG13:AG16" si="15">IF($P13="","",IF($P13&lt;0.895,0,1))</f>
        <v/>
      </c>
      <c r="AH13" s="376" t="str">
        <f t="shared" ref="AH13:AH16" si="16">IF($P13="","",IF($P13&lt;0.915,0,1))</f>
        <v/>
      </c>
      <c r="AI13" s="376" t="str">
        <f t="shared" ref="AI13:AI16" si="17">IF($P13="","",IF($P13&lt;0.935,0,1))</f>
        <v/>
      </c>
      <c r="AJ13" s="376" t="str">
        <f t="shared" ref="AJ13:AJ16" si="18">IF($P13="","",IF($P13&lt;0.955,0,1))</f>
        <v/>
      </c>
      <c r="AK13" s="376" t="str">
        <f t="shared" ref="AK13:AK16" si="19">IF($P13="","",IF($P13&lt;0.975,0,1))</f>
        <v/>
      </c>
      <c r="AL13" s="376" t="str">
        <f t="shared" ref="AL13:AL16" si="20">IF($P13="","",IF($P13&lt;0.995,0,1))</f>
        <v/>
      </c>
      <c r="AM13" s="377"/>
      <c r="AN13" s="244"/>
    </row>
    <row r="14" spans="1:40" s="245" customFormat="1" ht="35.25" customHeight="1" x14ac:dyDescent="0.2">
      <c r="A14" s="243"/>
      <c r="B14" s="577" t="str">
        <f>'DCP Question Summary'!A17</f>
        <v>2. Receiving Inspection</v>
      </c>
      <c r="C14" s="578"/>
      <c r="D14" s="578"/>
      <c r="E14" s="578"/>
      <c r="F14" s="578"/>
      <c r="G14" s="578"/>
      <c r="H14" s="578"/>
      <c r="I14" s="578"/>
      <c r="J14" s="578"/>
      <c r="K14" s="578"/>
      <c r="L14" s="578"/>
      <c r="M14" s="579"/>
      <c r="N14" s="517" t="str">
        <f>'C Rep.'!AM16</f>
        <v>E2</v>
      </c>
      <c r="O14" s="543"/>
      <c r="P14" s="580" t="str">
        <f>'C Rep.'!AO16</f>
        <v/>
      </c>
      <c r="Q14" s="581"/>
      <c r="R14" s="378" t="str">
        <f t="shared" si="0"/>
        <v/>
      </c>
      <c r="S14" s="376" t="str">
        <f t="shared" si="1"/>
        <v/>
      </c>
      <c r="T14" s="376" t="str">
        <f t="shared" si="2"/>
        <v/>
      </c>
      <c r="U14" s="376" t="str">
        <f t="shared" si="3"/>
        <v/>
      </c>
      <c r="V14" s="376" t="str">
        <f t="shared" si="4"/>
        <v/>
      </c>
      <c r="W14" s="376" t="str">
        <f t="shared" si="5"/>
        <v/>
      </c>
      <c r="X14" s="376" t="str">
        <f t="shared" si="6"/>
        <v/>
      </c>
      <c r="Y14" s="376" t="str">
        <f t="shared" si="7"/>
        <v/>
      </c>
      <c r="Z14" s="376" t="str">
        <f t="shared" si="8"/>
        <v/>
      </c>
      <c r="AA14" s="376" t="str">
        <f t="shared" si="9"/>
        <v/>
      </c>
      <c r="AB14" s="376" t="str">
        <f t="shared" si="10"/>
        <v/>
      </c>
      <c r="AC14" s="376" t="str">
        <f t="shared" si="11"/>
        <v/>
      </c>
      <c r="AD14" s="376" t="str">
        <f t="shared" si="12"/>
        <v/>
      </c>
      <c r="AE14" s="376" t="str">
        <f t="shared" si="13"/>
        <v/>
      </c>
      <c r="AF14" s="376" t="str">
        <f t="shared" si="14"/>
        <v/>
      </c>
      <c r="AG14" s="376" t="str">
        <f t="shared" si="15"/>
        <v/>
      </c>
      <c r="AH14" s="376" t="str">
        <f t="shared" si="16"/>
        <v/>
      </c>
      <c r="AI14" s="376" t="str">
        <f t="shared" si="17"/>
        <v/>
      </c>
      <c r="AJ14" s="376" t="str">
        <f t="shared" si="18"/>
        <v/>
      </c>
      <c r="AK14" s="376" t="str">
        <f t="shared" si="19"/>
        <v/>
      </c>
      <c r="AL14" s="376" t="str">
        <f t="shared" si="20"/>
        <v/>
      </c>
      <c r="AM14" s="377"/>
      <c r="AN14" s="244"/>
    </row>
    <row r="15" spans="1:40" s="245" customFormat="1" ht="35.25" customHeight="1" x14ac:dyDescent="0.2">
      <c r="A15" s="243"/>
      <c r="B15" s="582" t="str">
        <f>'DCP Question Summary'!A27</f>
        <v>3. Workstation / Manufacturing Process</v>
      </c>
      <c r="C15" s="583"/>
      <c r="D15" s="583"/>
      <c r="E15" s="583"/>
      <c r="F15" s="583"/>
      <c r="G15" s="583"/>
      <c r="H15" s="583"/>
      <c r="I15" s="583"/>
      <c r="J15" s="583"/>
      <c r="K15" s="583"/>
      <c r="L15" s="583"/>
      <c r="M15" s="584"/>
      <c r="N15" s="517" t="str">
        <f>'C Rep.'!AM20</f>
        <v>E3</v>
      </c>
      <c r="O15" s="543"/>
      <c r="P15" s="580" t="str">
        <f>'C Rep.'!AO20</f>
        <v/>
      </c>
      <c r="Q15" s="581"/>
      <c r="R15" s="379" t="str">
        <f t="shared" si="0"/>
        <v/>
      </c>
      <c r="S15" s="380" t="str">
        <f t="shared" si="1"/>
        <v/>
      </c>
      <c r="T15" s="376" t="str">
        <f t="shared" si="2"/>
        <v/>
      </c>
      <c r="U15" s="376" t="str">
        <f t="shared" si="3"/>
        <v/>
      </c>
      <c r="V15" s="376" t="str">
        <f t="shared" si="4"/>
        <v/>
      </c>
      <c r="W15" s="376" t="str">
        <f t="shared" si="5"/>
        <v/>
      </c>
      <c r="X15" s="376" t="str">
        <f t="shared" si="6"/>
        <v/>
      </c>
      <c r="Y15" s="376" t="str">
        <f t="shared" si="7"/>
        <v/>
      </c>
      <c r="Z15" s="376" t="str">
        <f t="shared" si="8"/>
        <v/>
      </c>
      <c r="AA15" s="376" t="str">
        <f t="shared" si="9"/>
        <v/>
      </c>
      <c r="AB15" s="376" t="str">
        <f t="shared" si="10"/>
        <v/>
      </c>
      <c r="AC15" s="376" t="str">
        <f t="shared" si="11"/>
        <v/>
      </c>
      <c r="AD15" s="376" t="str">
        <f t="shared" si="12"/>
        <v/>
      </c>
      <c r="AE15" s="376" t="str">
        <f t="shared" si="13"/>
        <v/>
      </c>
      <c r="AF15" s="376" t="str">
        <f t="shared" si="14"/>
        <v/>
      </c>
      <c r="AG15" s="376" t="str">
        <f t="shared" si="15"/>
        <v/>
      </c>
      <c r="AH15" s="376" t="str">
        <f t="shared" si="16"/>
        <v/>
      </c>
      <c r="AI15" s="376" t="str">
        <f t="shared" si="17"/>
        <v/>
      </c>
      <c r="AJ15" s="376" t="str">
        <f t="shared" si="18"/>
        <v/>
      </c>
      <c r="AK15" s="376" t="str">
        <f t="shared" si="19"/>
        <v/>
      </c>
      <c r="AL15" s="376" t="str">
        <f t="shared" si="20"/>
        <v/>
      </c>
      <c r="AM15" s="377"/>
      <c r="AN15" s="244"/>
    </row>
    <row r="16" spans="1:40" s="245" customFormat="1" ht="35.25" customHeight="1" x14ac:dyDescent="0.2">
      <c r="A16" s="243"/>
      <c r="B16" s="577" t="str">
        <f>'DCP Question Summary'!A68</f>
        <v>4. Final Inspection / Shipping</v>
      </c>
      <c r="C16" s="578"/>
      <c r="D16" s="578"/>
      <c r="E16" s="578"/>
      <c r="F16" s="578"/>
      <c r="G16" s="578"/>
      <c r="H16" s="578"/>
      <c r="I16" s="578"/>
      <c r="J16" s="578"/>
      <c r="K16" s="578"/>
      <c r="L16" s="578"/>
      <c r="M16" s="579"/>
      <c r="N16" s="517" t="str">
        <f>'C Rep.'!AM24</f>
        <v>E4</v>
      </c>
      <c r="O16" s="543"/>
      <c r="P16" s="580" t="str">
        <f>'C Rep.'!AO24</f>
        <v/>
      </c>
      <c r="Q16" s="581"/>
      <c r="R16" s="379" t="str">
        <f t="shared" si="0"/>
        <v/>
      </c>
      <c r="S16" s="376" t="str">
        <f t="shared" si="1"/>
        <v/>
      </c>
      <c r="T16" s="376" t="str">
        <f t="shared" si="2"/>
        <v/>
      </c>
      <c r="U16" s="376" t="str">
        <f t="shared" si="3"/>
        <v/>
      </c>
      <c r="V16" s="376" t="str">
        <f t="shared" si="4"/>
        <v/>
      </c>
      <c r="W16" s="376" t="str">
        <f t="shared" si="5"/>
        <v/>
      </c>
      <c r="X16" s="376" t="str">
        <f t="shared" si="6"/>
        <v/>
      </c>
      <c r="Y16" s="376" t="str">
        <f t="shared" si="7"/>
        <v/>
      </c>
      <c r="Z16" s="376" t="str">
        <f t="shared" si="8"/>
        <v/>
      </c>
      <c r="AA16" s="376" t="str">
        <f t="shared" si="9"/>
        <v/>
      </c>
      <c r="AB16" s="376" t="str">
        <f t="shared" si="10"/>
        <v/>
      </c>
      <c r="AC16" s="376" t="str">
        <f t="shared" si="11"/>
        <v/>
      </c>
      <c r="AD16" s="376" t="str">
        <f t="shared" si="12"/>
        <v/>
      </c>
      <c r="AE16" s="376" t="str">
        <f t="shared" si="13"/>
        <v/>
      </c>
      <c r="AF16" s="376" t="str">
        <f t="shared" si="14"/>
        <v/>
      </c>
      <c r="AG16" s="376" t="str">
        <f t="shared" si="15"/>
        <v/>
      </c>
      <c r="AH16" s="376" t="str">
        <f t="shared" si="16"/>
        <v/>
      </c>
      <c r="AI16" s="376" t="str">
        <f t="shared" si="17"/>
        <v/>
      </c>
      <c r="AJ16" s="376" t="str">
        <f t="shared" si="18"/>
        <v/>
      </c>
      <c r="AK16" s="376" t="str">
        <f t="shared" si="19"/>
        <v/>
      </c>
      <c r="AL16" s="376" t="str">
        <f t="shared" si="20"/>
        <v/>
      </c>
      <c r="AM16" s="377"/>
      <c r="AN16" s="244"/>
    </row>
    <row r="17" spans="1:40" s="245" customFormat="1" ht="156" customHeight="1" x14ac:dyDescent="0.2">
      <c r="A17" s="243"/>
      <c r="B17" s="381"/>
      <c r="C17" s="381"/>
      <c r="D17" s="381"/>
      <c r="E17" s="381"/>
      <c r="F17" s="381"/>
      <c r="G17" s="381"/>
      <c r="H17" s="381"/>
      <c r="I17" s="381"/>
      <c r="J17" s="381"/>
      <c r="K17" s="381"/>
      <c r="L17" s="381"/>
      <c r="M17" s="381"/>
      <c r="N17" s="382"/>
      <c r="O17" s="382"/>
      <c r="P17" s="383"/>
      <c r="Q17" s="383"/>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244"/>
    </row>
    <row r="18" spans="1:40" s="245" customFormat="1" ht="148.5" customHeight="1" x14ac:dyDescent="0.2">
      <c r="A18" s="243"/>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244"/>
    </row>
    <row r="19" spans="1:40" s="245" customFormat="1" ht="68.25" customHeight="1" x14ac:dyDescent="0.2">
      <c r="A19" s="243"/>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244"/>
    </row>
    <row r="20" spans="1:40" x14ac:dyDescent="0.2">
      <c r="A20" s="253"/>
      <c r="B20" s="386" t="s">
        <v>296</v>
      </c>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6"/>
    </row>
  </sheetData>
  <sheetProtection algorithmName="SHA-512" hashValue="QMEPp3Ytm1EKvBFUJbTBBLZTOgN+moqGp6H5E85YPX/+YgL79Z3ec6hb1MxE/5dAHIt9s14XhRlpSIOo5Skfbg==" saltValue="P3gmKeIbUfklY8iB7DCFCw==" spinCount="100000" sheet="1" formatCells="0"/>
  <mergeCells count="29">
    <mergeCell ref="R11:S11"/>
    <mergeCell ref="B16:M16"/>
    <mergeCell ref="N16:O16"/>
    <mergeCell ref="P16:Q16"/>
    <mergeCell ref="B13:M13"/>
    <mergeCell ref="N13:O13"/>
    <mergeCell ref="P13:Q13"/>
    <mergeCell ref="B15:M15"/>
    <mergeCell ref="N15:O15"/>
    <mergeCell ref="P15:Q15"/>
    <mergeCell ref="B14:M14"/>
    <mergeCell ref="N14:O14"/>
    <mergeCell ref="P14:Q14"/>
    <mergeCell ref="AK11:AM11"/>
    <mergeCell ref="V11:X11"/>
    <mergeCell ref="AA11:AC11"/>
    <mergeCell ref="AF11:AH11"/>
    <mergeCell ref="A2:AN2"/>
    <mergeCell ref="B3:AM3"/>
    <mergeCell ref="X6:AN6"/>
    <mergeCell ref="E7:R7"/>
    <mergeCell ref="S7:V7"/>
    <mergeCell ref="W7:AN7"/>
    <mergeCell ref="A7:D7"/>
    <mergeCell ref="A6:D6"/>
    <mergeCell ref="B11:M12"/>
    <mergeCell ref="N11:Q12"/>
    <mergeCell ref="R6:W6"/>
    <mergeCell ref="F6:Q6"/>
  </mergeCells>
  <conditionalFormatting sqref="R13:AM17">
    <cfRule type="cellIs" dxfId="73" priority="5" stopIfTrue="1" operator="equal">
      <formula>0</formula>
    </cfRule>
    <cfRule type="cellIs" dxfId="72" priority="6" stopIfTrue="1" operator="equal">
      <formula>1</formula>
    </cfRule>
  </conditionalFormatting>
  <pageMargins left="0.25" right="0.25" top="0.75" bottom="0.75" header="0.3" footer="0.3"/>
  <pageSetup scale="96" orientation="portrait" r:id="rId1"/>
  <headerFooter>
    <oddFooter xml:space="preserve">&amp;LISO-006-FO&amp;CRev: D
&amp;"Arial,Italic"Copies must be verified for current revision.&amp;RDate: 03/24/2020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4">
    <pageSetUpPr fitToPage="1"/>
  </sheetPr>
  <dimension ref="A1:AZ116"/>
  <sheetViews>
    <sheetView zoomScaleNormal="100" workbookViewId="0">
      <selection activeCell="S17" sqref="S17"/>
    </sheetView>
  </sheetViews>
  <sheetFormatPr defaultRowHeight="12.75" x14ac:dyDescent="0.2"/>
  <cols>
    <col min="1" max="1" width="1.42578125" style="2" customWidth="1"/>
    <col min="2" max="2" width="2.85546875" style="2" customWidth="1"/>
    <col min="3" max="3" width="3.140625" style="2" customWidth="1"/>
    <col min="4" max="4" width="0.85546875" style="2" customWidth="1"/>
    <col min="5" max="5" width="3.140625" style="2" customWidth="1"/>
    <col min="6" max="20" width="2.85546875" style="2" customWidth="1"/>
    <col min="21" max="22" width="3.140625" style="2" customWidth="1"/>
    <col min="23" max="29" width="2.85546875" style="2" customWidth="1"/>
    <col min="30" max="30" width="5.140625" style="2" customWidth="1"/>
    <col min="31" max="40" width="2.85546875" style="2" customWidth="1"/>
    <col min="41" max="41" width="6.5703125" style="2" customWidth="1"/>
    <col min="42" max="42" width="1.42578125" style="2" customWidth="1"/>
    <col min="43" max="45" width="0" style="2" hidden="1" customWidth="1"/>
    <col min="46" max="16384" width="9.140625" style="2"/>
  </cols>
  <sheetData>
    <row r="1" spans="1:52" ht="26.25" customHeight="1" x14ac:dyDescent="0.2">
      <c r="A1" s="587" t="str">
        <f>'B Rep.'!A2:AN2</f>
        <v>DCPA Score Summary</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9"/>
    </row>
    <row r="2" spans="1:52" ht="20.25" x14ac:dyDescent="0.2">
      <c r="A2" s="590"/>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2"/>
    </row>
    <row r="3" spans="1:52" ht="9" customHeight="1" x14ac:dyDescent="0.2">
      <c r="A3" s="88"/>
      <c r="B3" s="89"/>
      <c r="C3" s="89"/>
      <c r="D3" s="14"/>
      <c r="E3" s="14"/>
      <c r="F3" s="14"/>
      <c r="G3" s="14"/>
      <c r="H3" s="14"/>
      <c r="I3" s="14"/>
      <c r="J3" s="14"/>
      <c r="K3" s="14"/>
      <c r="L3" s="14"/>
      <c r="M3" s="14"/>
      <c r="N3" s="14"/>
      <c r="O3" s="14"/>
      <c r="P3" s="14"/>
      <c r="Q3" s="14"/>
      <c r="R3" s="14"/>
      <c r="S3" s="14"/>
      <c r="T3" s="14"/>
      <c r="U3" s="8"/>
      <c r="V3" s="8"/>
      <c r="W3" s="8"/>
      <c r="X3" s="8"/>
      <c r="Y3" s="8"/>
      <c r="Z3" s="8"/>
      <c r="AA3" s="8"/>
      <c r="AB3" s="8"/>
      <c r="AC3" s="8"/>
      <c r="AD3" s="8"/>
      <c r="AE3" s="8"/>
      <c r="AF3" s="8"/>
      <c r="AG3" s="8"/>
      <c r="AH3" s="8"/>
      <c r="AI3" s="8"/>
      <c r="AJ3" s="8"/>
      <c r="AK3" s="8"/>
      <c r="AL3" s="8"/>
      <c r="AM3" s="8"/>
      <c r="AN3" s="8"/>
      <c r="AO3" s="8"/>
      <c r="AP3" s="9"/>
    </row>
    <row r="4" spans="1:52" ht="6"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6"/>
    </row>
    <row r="5" spans="1:52" ht="14.25" x14ac:dyDescent="0.2">
      <c r="A5" s="4"/>
      <c r="B5" s="597" t="s">
        <v>26</v>
      </c>
      <c r="C5" s="597"/>
      <c r="D5" s="597"/>
      <c r="E5" s="597"/>
      <c r="F5" s="598" t="str">
        <f>IF(Cover!C10="","",Cover!C10)</f>
        <v/>
      </c>
      <c r="G5" s="598"/>
      <c r="H5" s="598"/>
      <c r="I5" s="598"/>
      <c r="J5" s="598"/>
      <c r="K5" s="598"/>
      <c r="L5" s="598"/>
      <c r="M5" s="598"/>
      <c r="N5" s="598"/>
      <c r="O5" s="598"/>
      <c r="P5" s="598"/>
      <c r="Q5" s="598"/>
      <c r="R5" s="598"/>
      <c r="S5" s="598"/>
      <c r="T5" s="598"/>
      <c r="U5" s="598"/>
      <c r="V5" s="598"/>
      <c r="W5" s="598"/>
      <c r="X5" s="598"/>
      <c r="Y5" s="598"/>
      <c r="Z5" s="5"/>
      <c r="AA5" s="596" t="s">
        <v>85</v>
      </c>
      <c r="AB5" s="596"/>
      <c r="AC5" s="596"/>
      <c r="AD5" s="596"/>
      <c r="AE5" s="593" t="str">
        <f>IF(Cover!C13="","",Cover!C13)</f>
        <v/>
      </c>
      <c r="AF5" s="593"/>
      <c r="AG5" s="593"/>
      <c r="AH5" s="593"/>
      <c r="AI5" s="593"/>
      <c r="AJ5" s="593"/>
      <c r="AK5" s="593"/>
      <c r="AL5" s="593"/>
      <c r="AM5" s="593"/>
      <c r="AN5" s="593"/>
      <c r="AO5" s="593"/>
      <c r="AP5" s="6"/>
    </row>
    <row r="6" spans="1:52" ht="14.25" x14ac:dyDescent="0.2">
      <c r="A6" s="4"/>
      <c r="B6" s="597" t="s">
        <v>64</v>
      </c>
      <c r="C6" s="597"/>
      <c r="D6" s="597"/>
      <c r="E6" s="597"/>
      <c r="F6" s="593" t="str">
        <f>IF(Cover!C4="","",Cover!C4)</f>
        <v>qww</v>
      </c>
      <c r="G6" s="593"/>
      <c r="H6" s="593"/>
      <c r="I6" s="593"/>
      <c r="J6" s="593"/>
      <c r="K6" s="593"/>
      <c r="L6" s="593"/>
      <c r="M6" s="593"/>
      <c r="N6" s="593"/>
      <c r="O6" s="593"/>
      <c r="P6" s="593"/>
      <c r="Q6" s="593"/>
      <c r="R6" s="593"/>
      <c r="S6" s="593"/>
      <c r="T6" s="593"/>
      <c r="U6" s="593"/>
      <c r="V6" s="593"/>
      <c r="W6" s="593"/>
      <c r="X6" s="593"/>
      <c r="Y6" s="593"/>
      <c r="Z6" s="593"/>
      <c r="AA6" s="593"/>
      <c r="AB6" s="596" t="s">
        <v>27</v>
      </c>
      <c r="AC6" s="596"/>
      <c r="AD6" s="596"/>
      <c r="AE6" s="594" t="str">
        <f>IF(Cover!C5="","",Cover!C5)</f>
        <v/>
      </c>
      <c r="AF6" s="594"/>
      <c r="AG6" s="594"/>
      <c r="AH6" s="594"/>
      <c r="AI6" s="594"/>
      <c r="AJ6" s="594"/>
      <c r="AK6" s="594"/>
      <c r="AL6" s="594"/>
      <c r="AM6" s="594"/>
      <c r="AN6" s="594"/>
      <c r="AO6" s="594"/>
      <c r="AP6" s="595"/>
    </row>
    <row r="7" spans="1:52" ht="5.25" customHeight="1" x14ac:dyDescent="0.2">
      <c r="A7" s="7"/>
      <c r="B7" s="14"/>
      <c r="C7" s="14"/>
      <c r="D7" s="14"/>
      <c r="E7" s="14"/>
      <c r="F7" s="14"/>
      <c r="G7" s="14"/>
      <c r="H7" s="14"/>
      <c r="I7" s="14"/>
      <c r="J7" s="14"/>
      <c r="K7" s="14"/>
      <c r="L7" s="14"/>
      <c r="M7" s="14"/>
      <c r="N7" s="14"/>
      <c r="O7" s="14"/>
      <c r="P7" s="14"/>
      <c r="Q7" s="14"/>
      <c r="R7" s="14"/>
      <c r="S7" s="14"/>
      <c r="T7" s="14"/>
      <c r="U7" s="8"/>
      <c r="V7" s="8"/>
      <c r="W7" s="8"/>
      <c r="X7" s="8"/>
      <c r="Y7" s="8"/>
      <c r="Z7" s="8"/>
      <c r="AA7" s="8"/>
      <c r="AB7" s="8"/>
      <c r="AC7" s="8"/>
      <c r="AD7" s="8"/>
      <c r="AE7" s="8"/>
      <c r="AF7" s="8"/>
      <c r="AG7" s="8"/>
      <c r="AH7" s="8"/>
      <c r="AI7" s="8"/>
      <c r="AJ7" s="8"/>
      <c r="AK7" s="8"/>
      <c r="AL7" s="8"/>
      <c r="AM7" s="8"/>
      <c r="AN7" s="8"/>
      <c r="AO7" s="8"/>
      <c r="AP7" s="9"/>
    </row>
    <row r="8" spans="1:52" s="1" customFormat="1" ht="15" customHeight="1" x14ac:dyDescent="0.2">
      <c r="A8" s="10"/>
      <c r="B8" s="12"/>
      <c r="C8" s="12"/>
      <c r="D8" s="12"/>
      <c r="E8" s="12"/>
      <c r="F8" s="12"/>
      <c r="G8" s="12"/>
      <c r="H8" s="12"/>
      <c r="I8" s="12"/>
      <c r="J8" s="12"/>
      <c r="K8" s="12"/>
      <c r="L8" s="12"/>
      <c r="M8" s="12"/>
      <c r="N8" s="12"/>
      <c r="O8" s="12"/>
      <c r="P8" s="12"/>
      <c r="Q8" s="12"/>
      <c r="R8" s="12"/>
      <c r="S8" s="12"/>
      <c r="T8" s="12"/>
      <c r="U8" s="12"/>
      <c r="V8" s="12"/>
      <c r="W8" s="12"/>
      <c r="X8" s="12"/>
      <c r="Y8" s="12"/>
      <c r="Z8" s="12"/>
      <c r="AA8" s="12"/>
      <c r="AB8" s="13"/>
      <c r="AC8" s="13"/>
      <c r="AD8" s="13"/>
      <c r="AE8" s="13"/>
      <c r="AF8" s="13"/>
      <c r="AG8" s="13"/>
      <c r="AH8" s="13"/>
      <c r="AI8" s="13"/>
      <c r="AJ8" s="13"/>
      <c r="AK8" s="13"/>
      <c r="AL8" s="13"/>
      <c r="AM8" s="13"/>
      <c r="AN8" s="13"/>
      <c r="AO8" s="13"/>
      <c r="AP8" s="11"/>
    </row>
    <row r="9" spans="1:52" s="1" customFormat="1" ht="13.5" customHeight="1" x14ac:dyDescent="0.2">
      <c r="A9" s="10"/>
      <c r="B9" s="31" t="s">
        <v>113</v>
      </c>
      <c r="C9" s="31"/>
      <c r="D9" s="31"/>
      <c r="E9" s="31"/>
      <c r="F9" s="31"/>
      <c r="G9" s="31"/>
      <c r="H9" s="31"/>
      <c r="I9" s="31"/>
      <c r="J9" s="31"/>
      <c r="K9" s="31"/>
      <c r="L9" s="31"/>
      <c r="M9" s="31"/>
      <c r="N9" s="31"/>
      <c r="O9" s="31"/>
      <c r="P9" s="31"/>
      <c r="Q9" s="31"/>
      <c r="R9" s="31"/>
      <c r="S9" s="31"/>
      <c r="T9" s="31"/>
      <c r="U9" s="31"/>
      <c r="V9" s="31"/>
      <c r="W9" s="31"/>
      <c r="X9" s="31"/>
      <c r="Y9" s="31"/>
      <c r="Z9" s="15"/>
      <c r="AA9" s="15"/>
      <c r="AB9" s="15"/>
      <c r="AC9" s="15"/>
      <c r="AD9" s="15"/>
      <c r="AE9" s="15"/>
      <c r="AF9" s="15"/>
      <c r="AG9" s="15"/>
      <c r="AH9" s="15"/>
      <c r="AI9" s="15"/>
      <c r="AJ9" s="15"/>
      <c r="AK9" s="15"/>
      <c r="AL9" s="15"/>
      <c r="AM9" s="16"/>
      <c r="AN9" s="15"/>
      <c r="AO9" s="15"/>
      <c r="AP9" s="17"/>
      <c r="AQ9" s="18"/>
      <c r="AR9" s="18"/>
      <c r="AS9" s="18"/>
      <c r="AT9" s="18"/>
      <c r="AU9" s="18"/>
      <c r="AV9" s="18"/>
      <c r="AW9" s="18"/>
      <c r="AX9" s="18"/>
      <c r="AY9" s="18"/>
      <c r="AZ9" s="18"/>
    </row>
    <row r="10" spans="1:52" s="1" customFormat="1" ht="13.5" customHeight="1" x14ac:dyDescent="0.2">
      <c r="A10" s="10"/>
      <c r="B10" s="191"/>
      <c r="C10" s="191" t="str">
        <f>'DCP Question Summary'!A3</f>
        <v>1. Process Documentation - Overview</v>
      </c>
      <c r="D10" s="191"/>
      <c r="E10" s="191"/>
      <c r="F10" s="191"/>
      <c r="G10" s="191"/>
      <c r="H10" s="191"/>
      <c r="I10" s="191"/>
      <c r="J10" s="191"/>
      <c r="K10" s="191"/>
      <c r="L10" s="191"/>
      <c r="M10" s="191"/>
      <c r="N10" s="191"/>
      <c r="O10" s="190"/>
      <c r="P10" s="190"/>
      <c r="Q10" s="190"/>
      <c r="R10" s="190"/>
      <c r="S10" s="190"/>
      <c r="T10" s="190"/>
      <c r="U10" s="190"/>
      <c r="V10" s="190"/>
      <c r="W10" s="190"/>
      <c r="X10" s="190"/>
      <c r="Y10" s="190"/>
      <c r="Z10" s="190"/>
      <c r="AA10" s="190"/>
      <c r="AB10" s="13"/>
      <c r="AC10" s="13"/>
      <c r="AD10" s="13"/>
      <c r="AE10" s="13"/>
      <c r="AF10" s="13"/>
      <c r="AG10" s="13"/>
      <c r="AH10" s="13"/>
      <c r="AI10" s="13"/>
      <c r="AJ10" s="13"/>
      <c r="AK10" s="13"/>
      <c r="AL10" s="13"/>
      <c r="AM10" s="13"/>
      <c r="AN10" s="13"/>
      <c r="AO10" s="13"/>
      <c r="AP10" s="11"/>
    </row>
    <row r="11" spans="1:52" s="1" customFormat="1" ht="13.5" customHeight="1" thickBot="1" x14ac:dyDescent="0.25">
      <c r="A11" s="10"/>
      <c r="B11" s="191"/>
      <c r="C11" s="191"/>
      <c r="D11" s="191"/>
      <c r="E11" s="191"/>
      <c r="F11" s="191"/>
      <c r="G11" s="191"/>
      <c r="H11" s="191"/>
      <c r="I11" s="191"/>
      <c r="J11" s="191"/>
      <c r="K11" s="191"/>
      <c r="L11" s="19" t="s">
        <v>50</v>
      </c>
      <c r="M11" s="19" t="s">
        <v>51</v>
      </c>
      <c r="N11" s="19" t="s">
        <v>52</v>
      </c>
      <c r="O11" s="19" t="s">
        <v>53</v>
      </c>
      <c r="P11" s="19" t="s">
        <v>54</v>
      </c>
      <c r="Q11" s="19" t="s">
        <v>55</v>
      </c>
      <c r="R11" s="19" t="s">
        <v>56</v>
      </c>
      <c r="S11" s="191"/>
      <c r="T11" s="191"/>
      <c r="U11" s="191"/>
      <c r="V11" s="191"/>
      <c r="W11" s="191"/>
      <c r="X11" s="191"/>
      <c r="Y11" s="19"/>
      <c r="Z11" s="19"/>
      <c r="AA11" s="19"/>
      <c r="AB11" s="19"/>
      <c r="AC11" s="19"/>
      <c r="AD11" s="19"/>
      <c r="AE11" s="13"/>
      <c r="AF11" s="13"/>
      <c r="AG11" s="13"/>
      <c r="AH11" s="13"/>
      <c r="AI11" s="13"/>
      <c r="AJ11" s="13"/>
      <c r="AK11" s="13"/>
      <c r="AL11" s="19"/>
      <c r="AM11" s="19"/>
      <c r="AN11" s="13"/>
      <c r="AO11" s="13"/>
      <c r="AP11" s="11"/>
    </row>
    <row r="12" spans="1:52" s="1" customFormat="1" ht="18.75" customHeight="1" thickBot="1" x14ac:dyDescent="0.25">
      <c r="A12" s="10"/>
      <c r="B12" s="191"/>
      <c r="C12" s="191"/>
      <c r="D12" s="191"/>
      <c r="E12" s="20"/>
      <c r="F12" s="191"/>
      <c r="G12" s="191"/>
      <c r="H12" s="191"/>
      <c r="I12" s="191"/>
      <c r="J12" s="191"/>
      <c r="K12" s="191"/>
      <c r="L12" s="21" t="str">
        <f>'Dynamic CP Audit'!$Q8</f>
        <v/>
      </c>
      <c r="M12" s="21" t="str">
        <f>'Dynamic CP Audit'!$Q9</f>
        <v/>
      </c>
      <c r="N12" s="21" t="str">
        <f>'Dynamic CP Audit'!$Q10</f>
        <v/>
      </c>
      <c r="O12" s="21" t="str">
        <f>'Dynamic CP Audit'!$Q11</f>
        <v/>
      </c>
      <c r="P12" s="21" t="str">
        <f>'Dynamic CP Audit'!$Q12</f>
        <v/>
      </c>
      <c r="Q12" s="21" t="str">
        <f>'Dynamic CP Audit'!$Q13</f>
        <v/>
      </c>
      <c r="R12" s="21" t="str">
        <f>'Dynamic CP Audit'!$Q14</f>
        <v/>
      </c>
      <c r="S12" s="20"/>
      <c r="T12" s="191"/>
      <c r="U12" s="191"/>
      <c r="V12" s="191"/>
      <c r="W12" s="191"/>
      <c r="X12" s="191"/>
      <c r="Y12" s="23"/>
      <c r="Z12" s="23"/>
      <c r="AA12" s="23"/>
      <c r="AB12" s="23"/>
      <c r="AC12" s="23"/>
      <c r="AD12" s="190"/>
      <c r="AE12" s="13"/>
      <c r="AF12" s="13"/>
      <c r="AG12" s="13"/>
      <c r="AH12" s="13"/>
      <c r="AI12" s="13"/>
      <c r="AJ12" s="24"/>
      <c r="AK12" s="13"/>
      <c r="AL12" s="190"/>
      <c r="AM12" s="24" t="s">
        <v>115</v>
      </c>
      <c r="AN12" s="13"/>
      <c r="AO12" s="72" t="str">
        <f>IF(COUNT(L12:R12)&gt;0,SUM(L12:R12)/(COUNT(L12:R12)*10),"")</f>
        <v/>
      </c>
      <c r="AP12" s="11"/>
      <c r="AQ12" s="1">
        <f>COUNT(L12:Q12)</f>
        <v>0</v>
      </c>
      <c r="AV12" s="184"/>
    </row>
    <row r="13" spans="1:52" s="1" customFormat="1" ht="13.5" customHeight="1" x14ac:dyDescent="0.2">
      <c r="A13" s="10"/>
      <c r="B13" s="191"/>
      <c r="C13" s="191"/>
      <c r="D13" s="191"/>
      <c r="E13" s="20"/>
      <c r="F13" s="191"/>
      <c r="G13" s="191"/>
      <c r="H13" s="191"/>
      <c r="I13" s="191"/>
      <c r="J13" s="191"/>
      <c r="K13" s="191"/>
      <c r="L13" s="191"/>
      <c r="M13" s="191"/>
      <c r="N13" s="191"/>
      <c r="O13" s="191"/>
      <c r="P13" s="190"/>
      <c r="Q13" s="190"/>
      <c r="R13" s="190"/>
      <c r="S13" s="20"/>
      <c r="T13" s="191"/>
      <c r="U13" s="191"/>
      <c r="V13" s="191"/>
      <c r="W13" s="191"/>
      <c r="X13" s="191"/>
      <c r="Y13" s="191"/>
      <c r="Z13" s="191"/>
      <c r="AA13" s="191"/>
      <c r="AB13" s="191"/>
      <c r="AC13" s="190"/>
      <c r="AD13" s="190"/>
      <c r="AE13" s="13"/>
      <c r="AF13" s="13"/>
      <c r="AG13" s="13"/>
      <c r="AH13" s="13"/>
      <c r="AI13" s="13"/>
      <c r="AJ13" s="13"/>
      <c r="AK13" s="13"/>
      <c r="AL13" s="13"/>
      <c r="AM13" s="13"/>
      <c r="AN13" s="13"/>
      <c r="AO13" s="13"/>
      <c r="AP13" s="11"/>
    </row>
    <row r="14" spans="1:52" ht="13.5" customHeight="1" x14ac:dyDescent="0.2">
      <c r="A14" s="4"/>
      <c r="B14" s="5"/>
      <c r="C14" s="191" t="str">
        <f>'DCP Question Summary'!A17</f>
        <v>2. Receiving Inspection</v>
      </c>
      <c r="D14" s="191"/>
      <c r="E14" s="191"/>
      <c r="F14" s="191"/>
      <c r="G14" s="191"/>
      <c r="H14" s="191"/>
      <c r="I14" s="191"/>
      <c r="J14" s="191"/>
      <c r="K14" s="191"/>
      <c r="L14" s="191"/>
      <c r="M14" s="191"/>
      <c r="N14" s="191"/>
      <c r="O14" s="191"/>
      <c r="P14" s="190"/>
      <c r="Q14" s="190"/>
      <c r="R14" s="190"/>
      <c r="S14" s="190"/>
      <c r="T14" s="190"/>
      <c r="U14" s="190"/>
      <c r="V14" s="190"/>
      <c r="W14" s="190"/>
      <c r="X14" s="190"/>
      <c r="Y14" s="190"/>
      <c r="Z14" s="190"/>
      <c r="AA14" s="190"/>
      <c r="AB14" s="190"/>
      <c r="AC14" s="190"/>
      <c r="AD14" s="13"/>
      <c r="AE14" s="13"/>
      <c r="AF14" s="13"/>
      <c r="AG14" s="13"/>
      <c r="AH14" s="13"/>
      <c r="AI14" s="13"/>
      <c r="AJ14" s="13"/>
      <c r="AK14" s="13"/>
      <c r="AL14" s="13"/>
      <c r="AM14" s="13"/>
      <c r="AN14" s="13"/>
      <c r="AO14" s="13"/>
      <c r="AP14" s="6"/>
    </row>
    <row r="15" spans="1:52" ht="13.5" customHeight="1" thickBot="1" x14ac:dyDescent="0.25">
      <c r="A15" s="4"/>
      <c r="B15" s="5"/>
      <c r="C15" s="191"/>
      <c r="D15" s="191"/>
      <c r="E15" s="191"/>
      <c r="F15" s="191"/>
      <c r="G15" s="191"/>
      <c r="H15" s="191"/>
      <c r="I15" s="191"/>
      <c r="J15" s="191"/>
      <c r="K15" s="191"/>
      <c r="L15" s="19" t="s">
        <v>50</v>
      </c>
      <c r="M15" s="19" t="s">
        <v>51</v>
      </c>
      <c r="N15" s="19" t="s">
        <v>52</v>
      </c>
      <c r="O15" s="19" t="s">
        <v>53</v>
      </c>
      <c r="P15" s="19"/>
      <c r="Q15" s="19"/>
      <c r="R15" s="190"/>
      <c r="S15" s="191"/>
      <c r="T15" s="191"/>
      <c r="U15" s="191"/>
      <c r="V15" s="191"/>
      <c r="W15" s="191"/>
      <c r="X15" s="191"/>
      <c r="Y15" s="19"/>
      <c r="Z15" s="19"/>
      <c r="AA15" s="19"/>
      <c r="AB15" s="19"/>
      <c r="AC15" s="19"/>
      <c r="AD15" s="19"/>
      <c r="AE15" s="13"/>
      <c r="AF15" s="13"/>
      <c r="AG15" s="13"/>
      <c r="AH15" s="13"/>
      <c r="AI15" s="13"/>
      <c r="AJ15" s="13"/>
      <c r="AK15" s="13"/>
      <c r="AL15" s="19"/>
      <c r="AM15" s="13"/>
      <c r="AN15" s="13"/>
      <c r="AO15" s="19"/>
      <c r="AP15" s="6"/>
    </row>
    <row r="16" spans="1:52" ht="17.25" customHeight="1" thickBot="1" x14ac:dyDescent="0.25">
      <c r="A16" s="4"/>
      <c r="B16" s="5"/>
      <c r="C16" s="191"/>
      <c r="D16" s="191"/>
      <c r="E16" s="20"/>
      <c r="F16" s="191"/>
      <c r="G16" s="191"/>
      <c r="H16" s="191"/>
      <c r="I16" s="191"/>
      <c r="J16" s="191"/>
      <c r="K16" s="191"/>
      <c r="L16" s="21" t="str">
        <f>'Dynamic CP Audit'!Q16</f>
        <v/>
      </c>
      <c r="M16" s="21" t="str">
        <f>'Dynamic CP Audit'!Q17</f>
        <v/>
      </c>
      <c r="N16" s="21" t="str">
        <f>'Dynamic CP Audit'!Q18</f>
        <v/>
      </c>
      <c r="O16" s="21" t="str">
        <f>'Dynamic CP Audit'!Q19</f>
        <v/>
      </c>
      <c r="P16" s="55"/>
      <c r="Q16" s="22"/>
      <c r="R16" s="190"/>
      <c r="S16" s="20"/>
      <c r="T16" s="191"/>
      <c r="U16" s="191"/>
      <c r="V16" s="191"/>
      <c r="W16" s="191"/>
      <c r="X16" s="191"/>
      <c r="Y16" s="23"/>
      <c r="Z16" s="23"/>
      <c r="AA16" s="23"/>
      <c r="AB16" s="23"/>
      <c r="AC16" s="22"/>
      <c r="AD16" s="190"/>
      <c r="AE16" s="13"/>
      <c r="AF16" s="13"/>
      <c r="AG16" s="13"/>
      <c r="AH16" s="13"/>
      <c r="AI16" s="13"/>
      <c r="AJ16" s="24"/>
      <c r="AK16" s="13"/>
      <c r="AL16" s="190"/>
      <c r="AM16" s="24" t="s">
        <v>116</v>
      </c>
      <c r="AN16" s="13"/>
      <c r="AO16" s="71" t="str">
        <f>IF(COUNT(L16:O16)&gt;0,SUM(L16:O16)/(COUNT(L16:O16)*10),"")</f>
        <v/>
      </c>
      <c r="AP16" s="6"/>
      <c r="AQ16" s="2">
        <f>COUNT(L16:O16)</f>
        <v>0</v>
      </c>
    </row>
    <row r="17" spans="1:43" s="1" customFormat="1" ht="13.5" customHeight="1" x14ac:dyDescent="0.2">
      <c r="A17" s="10"/>
      <c r="B17" s="191"/>
      <c r="C17" s="191"/>
      <c r="D17" s="191"/>
      <c r="E17" s="20"/>
      <c r="F17" s="191"/>
      <c r="G17" s="191"/>
      <c r="H17" s="191"/>
      <c r="I17" s="191"/>
      <c r="J17" s="191"/>
      <c r="K17" s="191"/>
      <c r="L17" s="191"/>
      <c r="M17" s="191"/>
      <c r="N17" s="191"/>
      <c r="O17" s="191"/>
      <c r="P17" s="190"/>
      <c r="Q17" s="190"/>
      <c r="R17" s="190"/>
      <c r="S17" s="20"/>
      <c r="T17" s="191"/>
      <c r="U17" s="191"/>
      <c r="V17" s="191"/>
      <c r="W17" s="191"/>
      <c r="X17" s="191"/>
      <c r="Y17" s="191"/>
      <c r="Z17" s="191"/>
      <c r="AA17" s="191"/>
      <c r="AB17" s="191"/>
      <c r="AC17" s="190"/>
      <c r="AD17" s="190"/>
      <c r="AE17" s="13"/>
      <c r="AF17" s="13"/>
      <c r="AG17" s="13"/>
      <c r="AH17" s="13"/>
      <c r="AI17" s="13"/>
      <c r="AJ17" s="13"/>
      <c r="AK17" s="13"/>
      <c r="AL17" s="13"/>
      <c r="AM17" s="13"/>
      <c r="AN17" s="13"/>
      <c r="AO17" s="13"/>
      <c r="AP17" s="11"/>
    </row>
    <row r="18" spans="1:43" ht="13.5" customHeight="1" x14ac:dyDescent="0.2">
      <c r="A18" s="4"/>
      <c r="B18" s="5"/>
      <c r="C18" s="191" t="str">
        <f>'DCP Question Summary'!A27</f>
        <v>3. Workstation / Manufacturing Process</v>
      </c>
      <c r="D18" s="191"/>
      <c r="E18" s="191"/>
      <c r="F18" s="191"/>
      <c r="G18" s="191"/>
      <c r="H18" s="191"/>
      <c r="I18" s="191"/>
      <c r="J18" s="191"/>
      <c r="K18" s="191"/>
      <c r="L18" s="191"/>
      <c r="M18" s="191"/>
      <c r="N18" s="191"/>
      <c r="O18" s="191"/>
      <c r="P18" s="190"/>
      <c r="Q18" s="190"/>
      <c r="R18" s="190"/>
      <c r="S18" s="190"/>
      <c r="T18" s="190"/>
      <c r="U18" s="190"/>
      <c r="V18" s="190"/>
      <c r="W18" s="190"/>
      <c r="X18" s="190"/>
      <c r="Y18" s="190"/>
      <c r="Z18" s="190"/>
      <c r="AA18" s="190"/>
      <c r="AB18" s="190"/>
      <c r="AC18" s="190"/>
      <c r="AD18" s="13"/>
      <c r="AE18" s="13"/>
      <c r="AF18" s="13"/>
      <c r="AG18" s="13"/>
      <c r="AH18" s="13"/>
      <c r="AI18" s="13"/>
      <c r="AJ18" s="13"/>
      <c r="AK18" s="13"/>
      <c r="AL18" s="13"/>
      <c r="AM18" s="13"/>
      <c r="AN18" s="13"/>
      <c r="AO18" s="13"/>
      <c r="AP18" s="6"/>
    </row>
    <row r="19" spans="1:43" ht="13.5" customHeight="1" thickBot="1" x14ac:dyDescent="0.25">
      <c r="A19" s="4"/>
      <c r="B19" s="5"/>
      <c r="C19" s="191"/>
      <c r="D19" s="191"/>
      <c r="E19" s="191"/>
      <c r="F19" s="191"/>
      <c r="G19" s="191"/>
      <c r="H19" s="191"/>
      <c r="I19" s="191"/>
      <c r="J19" s="191"/>
      <c r="K19" s="191"/>
      <c r="L19" s="19" t="s">
        <v>50</v>
      </c>
      <c r="M19" s="19" t="s">
        <v>51</v>
      </c>
      <c r="N19" s="19" t="s">
        <v>52</v>
      </c>
      <c r="O19" s="19" t="s">
        <v>53</v>
      </c>
      <c r="P19" s="19" t="s">
        <v>54</v>
      </c>
      <c r="Q19" s="19" t="s">
        <v>55</v>
      </c>
      <c r="R19" s="19" t="s">
        <v>56</v>
      </c>
      <c r="S19" s="19" t="s">
        <v>57</v>
      </c>
      <c r="T19" s="19" t="s">
        <v>58</v>
      </c>
      <c r="U19" s="19" t="s">
        <v>59</v>
      </c>
      <c r="V19" s="19" t="s">
        <v>114</v>
      </c>
      <c r="W19" s="19" t="s">
        <v>150</v>
      </c>
      <c r="X19" s="19" t="s">
        <v>151</v>
      </c>
      <c r="Y19" s="19" t="s">
        <v>152</v>
      </c>
      <c r="Z19" s="77" t="s">
        <v>208</v>
      </c>
      <c r="AA19" s="77" t="s">
        <v>207</v>
      </c>
      <c r="AB19" s="19"/>
      <c r="AC19" s="19"/>
      <c r="AD19" s="19"/>
      <c r="AE19" s="19"/>
      <c r="AF19" s="19"/>
      <c r="AG19" s="19"/>
      <c r="AH19" s="19"/>
      <c r="AI19" s="19"/>
      <c r="AJ19" s="13"/>
      <c r="AK19" s="13"/>
      <c r="AL19" s="19"/>
      <c r="AM19" s="13"/>
      <c r="AN19" s="13"/>
      <c r="AO19" s="19"/>
      <c r="AP19" s="6"/>
    </row>
    <row r="20" spans="1:43" ht="17.25" customHeight="1" thickBot="1" x14ac:dyDescent="0.25">
      <c r="A20" s="4"/>
      <c r="B20" s="5"/>
      <c r="C20" s="191"/>
      <c r="D20" s="191"/>
      <c r="E20" s="20"/>
      <c r="F20" s="191"/>
      <c r="G20" s="191"/>
      <c r="H20" s="191"/>
      <c r="I20" s="191"/>
      <c r="J20" s="191"/>
      <c r="K20" s="191"/>
      <c r="L20" s="21" t="str">
        <f>'Dynamic CP Audit'!Q21</f>
        <v/>
      </c>
      <c r="M20" s="21" t="str">
        <f>'Dynamic CP Audit'!Q22</f>
        <v/>
      </c>
      <c r="N20" s="21" t="str">
        <f>'Dynamic CP Audit'!Q23</f>
        <v/>
      </c>
      <c r="O20" s="21" t="str">
        <f>'Dynamic CP Audit'!Q24</f>
        <v/>
      </c>
      <c r="P20" s="21" t="str">
        <f>'Dynamic CP Audit'!Q25</f>
        <v/>
      </c>
      <c r="Q20" s="21" t="str">
        <f>'Dynamic CP Audit'!Q26</f>
        <v/>
      </c>
      <c r="R20" s="21" t="str">
        <f>'Dynamic CP Audit'!Q27</f>
        <v/>
      </c>
      <c r="S20" s="21" t="str">
        <f>'Dynamic CP Audit'!Q28</f>
        <v/>
      </c>
      <c r="T20" s="21" t="str">
        <f>'Dynamic CP Audit'!Q29</f>
        <v/>
      </c>
      <c r="U20" s="21" t="str">
        <f>'Dynamic CP Audit'!Q30</f>
        <v/>
      </c>
      <c r="V20" s="21" t="str">
        <f>'Dynamic CP Audit'!Q31</f>
        <v/>
      </c>
      <c r="W20" s="21" t="str">
        <f>'Dynamic CP Audit'!Q32</f>
        <v/>
      </c>
      <c r="X20" s="21" t="str">
        <f>'Dynamic CP Audit'!Q33</f>
        <v/>
      </c>
      <c r="Y20" s="54" t="str">
        <f>'Dynamic CP Audit'!Q34</f>
        <v/>
      </c>
      <c r="Z20" s="21" t="str">
        <f>'Dynamic CP Audit'!Q35</f>
        <v/>
      </c>
      <c r="AA20" s="21" t="str">
        <f>'Dynamic CP Audit'!Q36</f>
        <v/>
      </c>
      <c r="AB20" s="22"/>
      <c r="AC20" s="22"/>
      <c r="AD20" s="190"/>
      <c r="AE20" s="13"/>
      <c r="AF20" s="13"/>
      <c r="AG20" s="13"/>
      <c r="AH20" s="13"/>
      <c r="AI20" s="13"/>
      <c r="AJ20" s="24"/>
      <c r="AK20" s="13"/>
      <c r="AL20" s="190"/>
      <c r="AM20" s="24" t="s">
        <v>117</v>
      </c>
      <c r="AN20" s="13"/>
      <c r="AO20" s="71" t="str">
        <f>IF(COUNT(L20:AA20)&gt;0,SUM(L20:AA20)/(COUNT(L20:AA20)*10),"")</f>
        <v/>
      </c>
      <c r="AP20" s="6"/>
      <c r="AQ20" s="2">
        <f>COUNT(L20:Y20)</f>
        <v>0</v>
      </c>
    </row>
    <row r="21" spans="1:43" s="1" customFormat="1" ht="13.5" customHeight="1" x14ac:dyDescent="0.2">
      <c r="A21" s="10"/>
      <c r="B21" s="191"/>
      <c r="C21" s="191"/>
      <c r="D21" s="191"/>
      <c r="E21" s="20"/>
      <c r="F21" s="191"/>
      <c r="G21" s="191"/>
      <c r="H21" s="191"/>
      <c r="I21" s="191"/>
      <c r="J21" s="191"/>
      <c r="K21" s="191"/>
      <c r="L21" s="191"/>
      <c r="M21" s="191"/>
      <c r="N21" s="191"/>
      <c r="O21" s="191"/>
      <c r="P21" s="190"/>
      <c r="Q21" s="190"/>
      <c r="R21" s="190"/>
      <c r="S21" s="20"/>
      <c r="T21" s="191"/>
      <c r="U21" s="191"/>
      <c r="V21" s="191"/>
      <c r="W21" s="191"/>
      <c r="X21" s="191"/>
      <c r="Y21" s="191"/>
      <c r="Z21" s="191"/>
      <c r="AA21" s="191"/>
      <c r="AB21" s="191"/>
      <c r="AC21" s="190"/>
      <c r="AD21" s="190"/>
      <c r="AE21" s="13"/>
      <c r="AF21" s="13"/>
      <c r="AG21" s="13"/>
      <c r="AH21" s="13"/>
      <c r="AI21" s="13"/>
      <c r="AJ21" s="13"/>
      <c r="AK21" s="13"/>
      <c r="AL21" s="13"/>
      <c r="AM21" s="13"/>
      <c r="AN21" s="13"/>
      <c r="AO21" s="13"/>
      <c r="AP21" s="11"/>
    </row>
    <row r="22" spans="1:43" ht="13.5" customHeight="1" x14ac:dyDescent="0.2">
      <c r="A22" s="4"/>
      <c r="B22" s="5"/>
      <c r="C22" s="191" t="str">
        <f>'DCP Question Summary'!A68</f>
        <v>4. Final Inspection / Shipping</v>
      </c>
      <c r="D22" s="191"/>
      <c r="E22" s="191"/>
      <c r="F22" s="191"/>
      <c r="G22" s="191"/>
      <c r="H22" s="191"/>
      <c r="I22" s="191"/>
      <c r="J22" s="191"/>
      <c r="K22" s="191"/>
      <c r="L22" s="191"/>
      <c r="M22" s="191"/>
      <c r="N22" s="191"/>
      <c r="O22" s="191"/>
      <c r="P22" s="190"/>
      <c r="Q22" s="190"/>
      <c r="R22" s="190"/>
      <c r="S22" s="190"/>
      <c r="T22" s="190"/>
      <c r="U22" s="190"/>
      <c r="V22" s="190"/>
      <c r="W22" s="190"/>
      <c r="X22" s="190"/>
      <c r="Y22" s="190"/>
      <c r="Z22" s="190"/>
      <c r="AA22" s="190"/>
      <c r="AB22" s="190"/>
      <c r="AC22" s="190"/>
      <c r="AD22" s="13"/>
      <c r="AE22" s="13"/>
      <c r="AF22" s="13"/>
      <c r="AG22" s="13"/>
      <c r="AH22" s="13"/>
      <c r="AI22" s="13"/>
      <c r="AJ22" s="13"/>
      <c r="AK22" s="13"/>
      <c r="AL22" s="13"/>
      <c r="AM22" s="13"/>
      <c r="AN22" s="13"/>
      <c r="AO22" s="13"/>
      <c r="AP22" s="6"/>
    </row>
    <row r="23" spans="1:43" ht="13.5" customHeight="1" thickBot="1" x14ac:dyDescent="0.25">
      <c r="A23" s="4"/>
      <c r="B23" s="5"/>
      <c r="C23" s="191"/>
      <c r="D23" s="191"/>
      <c r="E23" s="191"/>
      <c r="F23" s="191"/>
      <c r="G23" s="191"/>
      <c r="H23" s="191"/>
      <c r="I23" s="191"/>
      <c r="J23" s="191"/>
      <c r="K23" s="191"/>
      <c r="L23" s="19" t="s">
        <v>50</v>
      </c>
      <c r="M23" s="19" t="s">
        <v>51</v>
      </c>
      <c r="N23" s="19" t="s">
        <v>52</v>
      </c>
      <c r="O23" s="19"/>
      <c r="P23" s="19"/>
      <c r="Q23" s="49"/>
      <c r="R23" s="190"/>
      <c r="S23" s="191"/>
      <c r="T23" s="191"/>
      <c r="U23" s="191"/>
      <c r="V23" s="191"/>
      <c r="W23" s="191"/>
      <c r="X23" s="191"/>
      <c r="Y23" s="19"/>
      <c r="Z23" s="19"/>
      <c r="AA23" s="19"/>
      <c r="AB23" s="19"/>
      <c r="AC23" s="19"/>
      <c r="AD23" s="19"/>
      <c r="AE23" s="13"/>
      <c r="AF23" s="13"/>
      <c r="AG23" s="13"/>
      <c r="AH23" s="13"/>
      <c r="AI23" s="13"/>
      <c r="AJ23" s="13"/>
      <c r="AK23" s="13"/>
      <c r="AL23" s="19"/>
      <c r="AM23" s="13"/>
      <c r="AN23" s="13"/>
      <c r="AO23" s="19"/>
      <c r="AP23" s="6"/>
    </row>
    <row r="24" spans="1:43" ht="17.25" customHeight="1" thickBot="1" x14ac:dyDescent="0.25">
      <c r="A24" s="4"/>
      <c r="B24" s="5"/>
      <c r="C24" s="191"/>
      <c r="D24" s="191"/>
      <c r="E24" s="20"/>
      <c r="F24" s="191"/>
      <c r="G24" s="191"/>
      <c r="H24" s="191"/>
      <c r="I24" s="191"/>
      <c r="J24" s="191"/>
      <c r="K24" s="191"/>
      <c r="L24" s="21" t="str">
        <f>'Dynamic CP Audit'!Q38</f>
        <v/>
      </c>
      <c r="M24" s="21" t="str">
        <f>'Dynamic CP Audit'!Q39</f>
        <v/>
      </c>
      <c r="N24" s="21" t="str">
        <f>'Dynamic CP Audit'!Q40</f>
        <v/>
      </c>
      <c r="O24" s="55"/>
      <c r="P24" s="22"/>
      <c r="Q24" s="22"/>
      <c r="R24" s="190"/>
      <c r="S24" s="20"/>
      <c r="T24" s="191"/>
      <c r="U24" s="191"/>
      <c r="V24" s="191"/>
      <c r="W24" s="191"/>
      <c r="X24" s="191"/>
      <c r="Y24" s="23"/>
      <c r="Z24" s="23"/>
      <c r="AA24" s="23"/>
      <c r="AB24" s="23"/>
      <c r="AC24" s="22"/>
      <c r="AD24" s="190"/>
      <c r="AE24" s="13"/>
      <c r="AF24" s="13"/>
      <c r="AG24" s="13"/>
      <c r="AH24" s="13"/>
      <c r="AI24" s="13"/>
      <c r="AJ24" s="24"/>
      <c r="AK24" s="13"/>
      <c r="AL24" s="190"/>
      <c r="AM24" s="24" t="s">
        <v>194</v>
      </c>
      <c r="AN24" s="13"/>
      <c r="AO24" s="71" t="str">
        <f>IF(COUNT(L24:N24)&gt;0,SUM(L24:N24)/(COUNT(L24:N24)*10),"")</f>
        <v/>
      </c>
      <c r="AP24" s="6"/>
      <c r="AQ24" s="2">
        <f>COUNT(L24:N24)</f>
        <v>0</v>
      </c>
    </row>
    <row r="25" spans="1:43" s="1" customFormat="1" ht="13.5" customHeight="1" x14ac:dyDescent="0.2">
      <c r="A25" s="10"/>
      <c r="B25" s="191"/>
      <c r="C25" s="191"/>
      <c r="D25" s="191"/>
      <c r="E25" s="20"/>
      <c r="F25" s="191"/>
      <c r="G25" s="191"/>
      <c r="H25" s="191"/>
      <c r="I25" s="191"/>
      <c r="J25" s="191"/>
      <c r="K25" s="191"/>
      <c r="L25" s="191"/>
      <c r="M25" s="191"/>
      <c r="N25" s="191"/>
      <c r="O25" s="191"/>
      <c r="P25" s="190"/>
      <c r="Q25" s="190"/>
      <c r="R25" s="190"/>
      <c r="S25" s="20"/>
      <c r="T25" s="191"/>
      <c r="U25" s="191"/>
      <c r="V25" s="191"/>
      <c r="W25" s="191"/>
      <c r="X25" s="191"/>
      <c r="Y25" s="191"/>
      <c r="Z25" s="191"/>
      <c r="AA25" s="191"/>
      <c r="AB25" s="191"/>
      <c r="AC25" s="190"/>
      <c r="AD25" s="190"/>
      <c r="AE25" s="13"/>
      <c r="AF25" s="13"/>
      <c r="AG25" s="13"/>
      <c r="AH25" s="13"/>
      <c r="AI25" s="13"/>
      <c r="AJ25" s="13"/>
      <c r="AK25" s="13"/>
      <c r="AL25" s="13"/>
      <c r="AM25" s="13"/>
      <c r="AN25" s="13"/>
      <c r="AO25" s="13"/>
      <c r="AP25" s="11"/>
    </row>
    <row r="26" spans="1:43" ht="13.5" customHeight="1" x14ac:dyDescent="0.2">
      <c r="A26" s="4"/>
      <c r="B26" s="5"/>
      <c r="C26" s="191"/>
      <c r="D26" s="191"/>
      <c r="E26" s="191"/>
      <c r="F26" s="191"/>
      <c r="G26" s="191"/>
      <c r="H26" s="191"/>
      <c r="I26" s="191"/>
      <c r="J26" s="191"/>
      <c r="K26" s="191"/>
      <c r="L26" s="191"/>
      <c r="M26" s="191"/>
      <c r="N26" s="191"/>
      <c r="O26" s="191"/>
      <c r="P26" s="190"/>
      <c r="Q26" s="190"/>
      <c r="R26" s="190"/>
      <c r="S26" s="190"/>
      <c r="T26" s="190"/>
      <c r="U26" s="190"/>
      <c r="V26" s="190"/>
      <c r="W26" s="190"/>
      <c r="X26" s="190"/>
      <c r="Y26" s="190"/>
      <c r="Z26" s="190"/>
      <c r="AA26" s="190"/>
      <c r="AB26" s="190"/>
      <c r="AC26" s="190"/>
      <c r="AD26" s="13"/>
      <c r="AE26" s="13"/>
      <c r="AF26" s="13"/>
      <c r="AG26" s="13"/>
      <c r="AH26" s="13"/>
      <c r="AI26" s="13"/>
      <c r="AJ26" s="13"/>
      <c r="AK26" s="13"/>
      <c r="AL26" s="13"/>
      <c r="AM26" s="13"/>
      <c r="AN26" s="13"/>
      <c r="AO26" s="13"/>
      <c r="AP26" s="6"/>
    </row>
    <row r="27" spans="1:43" ht="13.5" customHeight="1" x14ac:dyDescent="0.2">
      <c r="A27" s="4"/>
      <c r="B27" s="5"/>
      <c r="C27" s="191"/>
      <c r="D27" s="191"/>
      <c r="E27" s="191"/>
      <c r="F27" s="191"/>
      <c r="G27" s="191"/>
      <c r="H27" s="191"/>
      <c r="I27" s="191"/>
      <c r="J27" s="191"/>
      <c r="K27" s="191"/>
      <c r="L27" s="19"/>
      <c r="M27" s="19"/>
      <c r="N27" s="19"/>
      <c r="O27" s="19"/>
      <c r="P27" s="19"/>
      <c r="Q27" s="19"/>
      <c r="R27" s="19"/>
      <c r="S27" s="19"/>
      <c r="T27" s="19"/>
      <c r="U27" s="19"/>
      <c r="V27" s="19"/>
      <c r="W27" s="191"/>
      <c r="X27" s="191"/>
      <c r="Y27" s="19"/>
      <c r="Z27" s="19"/>
      <c r="AA27" s="19"/>
      <c r="AB27" s="19"/>
      <c r="AC27" s="19"/>
      <c r="AD27" s="19"/>
      <c r="AE27" s="13"/>
      <c r="AF27" s="13"/>
      <c r="AG27" s="13"/>
      <c r="AH27" s="13"/>
      <c r="AI27" s="13"/>
      <c r="AJ27" s="13"/>
      <c r="AK27" s="13"/>
      <c r="AL27" s="19"/>
      <c r="AM27" s="13"/>
      <c r="AN27" s="13"/>
      <c r="AO27" s="19"/>
      <c r="AP27" s="6"/>
    </row>
    <row r="28" spans="1:43" ht="17.25" customHeight="1" x14ac:dyDescent="0.2">
      <c r="A28" s="4"/>
      <c r="B28" s="5"/>
      <c r="C28" s="191"/>
      <c r="D28" s="191"/>
      <c r="E28" s="20"/>
      <c r="F28" s="191"/>
      <c r="G28" s="191"/>
      <c r="H28" s="191"/>
      <c r="I28" s="191"/>
      <c r="J28" s="191"/>
      <c r="K28" s="191"/>
      <c r="L28" s="22"/>
      <c r="M28" s="22"/>
      <c r="N28" s="22"/>
      <c r="O28" s="22"/>
      <c r="P28" s="22"/>
      <c r="Q28" s="22"/>
      <c r="R28" s="22"/>
      <c r="S28" s="22"/>
      <c r="T28" s="22"/>
      <c r="U28" s="22"/>
      <c r="V28" s="22"/>
      <c r="W28" s="22"/>
      <c r="X28" s="22"/>
      <c r="Y28" s="23"/>
      <c r="Z28" s="23"/>
      <c r="AA28" s="23"/>
      <c r="AB28" s="23"/>
      <c r="AC28" s="22"/>
      <c r="AD28" s="190"/>
      <c r="AE28" s="13"/>
      <c r="AF28" s="13"/>
      <c r="AG28" s="13"/>
      <c r="AH28" s="13"/>
      <c r="AI28" s="13"/>
      <c r="AJ28" s="24"/>
      <c r="AK28" s="13"/>
      <c r="AL28" s="190"/>
      <c r="AM28" s="24"/>
      <c r="AN28" s="13"/>
      <c r="AO28" s="53"/>
      <c r="AP28" s="6"/>
    </row>
    <row r="29" spans="1:43" s="1" customFormat="1" ht="13.5" customHeight="1" x14ac:dyDescent="0.2">
      <c r="A29" s="10"/>
      <c r="B29" s="191"/>
      <c r="C29" s="191"/>
      <c r="D29" s="191"/>
      <c r="E29" s="20"/>
      <c r="F29" s="191"/>
      <c r="G29" s="191"/>
      <c r="H29" s="191"/>
      <c r="I29" s="191"/>
      <c r="J29" s="191"/>
      <c r="K29" s="191"/>
      <c r="L29" s="191"/>
      <c r="M29" s="191"/>
      <c r="N29" s="191"/>
      <c r="O29" s="191"/>
      <c r="P29" s="190"/>
      <c r="Q29" s="190"/>
      <c r="R29" s="190"/>
      <c r="S29" s="20"/>
      <c r="T29" s="191"/>
      <c r="U29" s="191"/>
      <c r="V29" s="191"/>
      <c r="W29" s="191"/>
      <c r="X29" s="191"/>
      <c r="Y29" s="191"/>
      <c r="Z29" s="191"/>
      <c r="AA29" s="191"/>
      <c r="AB29" s="191"/>
      <c r="AC29" s="190"/>
      <c r="AD29" s="190"/>
      <c r="AE29" s="13"/>
      <c r="AF29" s="13"/>
      <c r="AG29" s="13"/>
      <c r="AH29" s="13"/>
      <c r="AI29" s="13"/>
      <c r="AJ29" s="13"/>
      <c r="AK29" s="13"/>
      <c r="AL29" s="13"/>
      <c r="AM29" s="13"/>
      <c r="AN29" s="13"/>
      <c r="AO29" s="13"/>
      <c r="AP29" s="11"/>
    </row>
    <row r="30" spans="1:43" ht="13.5" customHeight="1" x14ac:dyDescent="0.2">
      <c r="A30" s="4"/>
      <c r="B30" s="5"/>
      <c r="C30" s="191"/>
      <c r="D30" s="191"/>
      <c r="E30" s="191"/>
      <c r="F30" s="191"/>
      <c r="G30" s="191"/>
      <c r="H30" s="191"/>
      <c r="I30" s="191"/>
      <c r="J30" s="191"/>
      <c r="K30" s="191"/>
      <c r="L30" s="191"/>
      <c r="M30" s="191"/>
      <c r="N30" s="191"/>
      <c r="O30" s="191"/>
      <c r="P30" s="190"/>
      <c r="Q30" s="190"/>
      <c r="R30" s="190"/>
      <c r="S30" s="190"/>
      <c r="T30" s="190"/>
      <c r="U30" s="190"/>
      <c r="V30" s="190"/>
      <c r="W30" s="190"/>
      <c r="X30" s="190"/>
      <c r="Y30" s="190"/>
      <c r="Z30" s="190"/>
      <c r="AA30" s="190"/>
      <c r="AB30" s="190"/>
      <c r="AC30" s="190"/>
      <c r="AD30" s="13"/>
      <c r="AE30" s="13"/>
      <c r="AF30" s="13"/>
      <c r="AG30" s="13"/>
      <c r="AH30" s="13"/>
      <c r="AI30" s="13"/>
      <c r="AJ30" s="13"/>
      <c r="AK30" s="13"/>
      <c r="AL30" s="13"/>
      <c r="AM30" s="13"/>
      <c r="AN30" s="13"/>
      <c r="AO30" s="13"/>
      <c r="AP30" s="6"/>
    </row>
    <row r="31" spans="1:43" ht="13.5" customHeight="1" x14ac:dyDescent="0.2">
      <c r="A31" s="4"/>
      <c r="B31" s="5"/>
      <c r="C31" s="191"/>
      <c r="D31" s="191"/>
      <c r="E31" s="191"/>
      <c r="F31" s="191"/>
      <c r="G31" s="191"/>
      <c r="H31" s="191"/>
      <c r="I31" s="191"/>
      <c r="J31" s="191"/>
      <c r="K31" s="191"/>
      <c r="L31" s="19"/>
      <c r="M31" s="19"/>
      <c r="N31" s="19"/>
      <c r="O31" s="19"/>
      <c r="P31" s="19"/>
      <c r="Q31" s="19"/>
      <c r="R31" s="19"/>
      <c r="S31" s="191"/>
      <c r="T31" s="191"/>
      <c r="U31" s="191"/>
      <c r="V31" s="191"/>
      <c r="W31" s="191"/>
      <c r="X31" s="191"/>
      <c r="Y31" s="19"/>
      <c r="Z31" s="19"/>
      <c r="AA31" s="19"/>
      <c r="AB31" s="19"/>
      <c r="AC31" s="19"/>
      <c r="AD31" s="19"/>
      <c r="AE31" s="13"/>
      <c r="AF31" s="13"/>
      <c r="AG31" s="13"/>
      <c r="AH31" s="13"/>
      <c r="AI31" s="13"/>
      <c r="AJ31" s="13"/>
      <c r="AK31" s="13"/>
      <c r="AL31" s="19"/>
      <c r="AM31" s="13"/>
      <c r="AN31" s="13"/>
      <c r="AO31" s="19"/>
      <c r="AP31" s="6"/>
    </row>
    <row r="32" spans="1:43" ht="17.25" customHeight="1" x14ac:dyDescent="0.2">
      <c r="A32" s="4"/>
      <c r="B32" s="5"/>
      <c r="C32" s="191"/>
      <c r="D32" s="191"/>
      <c r="E32" s="20"/>
      <c r="F32" s="191"/>
      <c r="G32" s="191"/>
      <c r="H32" s="191"/>
      <c r="I32" s="191"/>
      <c r="J32" s="191"/>
      <c r="K32" s="191"/>
      <c r="L32" s="22"/>
      <c r="M32" s="22"/>
      <c r="N32" s="22"/>
      <c r="O32" s="22"/>
      <c r="P32" s="22"/>
      <c r="Q32" s="22"/>
      <c r="R32" s="22"/>
      <c r="S32" s="20"/>
      <c r="T32" s="191"/>
      <c r="U32" s="191"/>
      <c r="V32" s="191"/>
      <c r="W32" s="191"/>
      <c r="X32" s="191"/>
      <c r="Y32" s="23"/>
      <c r="Z32" s="23"/>
      <c r="AA32" s="23"/>
      <c r="AB32" s="23"/>
      <c r="AC32" s="22"/>
      <c r="AD32" s="190"/>
      <c r="AE32" s="13"/>
      <c r="AF32" s="13"/>
      <c r="AG32" s="13"/>
      <c r="AH32" s="13"/>
      <c r="AI32" s="13"/>
      <c r="AJ32" s="24"/>
      <c r="AK32" s="13"/>
      <c r="AL32" s="190"/>
      <c r="AM32" s="24"/>
      <c r="AN32" s="13"/>
      <c r="AO32" s="53"/>
      <c r="AP32" s="6"/>
    </row>
    <row r="33" spans="1:42" s="1" customFormat="1" ht="13.5" customHeight="1" x14ac:dyDescent="0.2">
      <c r="A33" s="10"/>
      <c r="B33" s="191"/>
      <c r="C33" s="191"/>
      <c r="D33" s="191"/>
      <c r="E33" s="20"/>
      <c r="F33" s="191"/>
      <c r="G33" s="191"/>
      <c r="H33" s="191"/>
      <c r="I33" s="191"/>
      <c r="J33" s="191"/>
      <c r="K33" s="191"/>
      <c r="L33" s="191"/>
      <c r="M33" s="191"/>
      <c r="N33" s="191"/>
      <c r="O33" s="191"/>
      <c r="P33" s="190"/>
      <c r="Q33" s="190"/>
      <c r="R33" s="190"/>
      <c r="S33" s="20"/>
      <c r="T33" s="191"/>
      <c r="U33" s="191"/>
      <c r="V33" s="191"/>
      <c r="W33" s="191"/>
      <c r="X33" s="191"/>
      <c r="Y33" s="191"/>
      <c r="Z33" s="191"/>
      <c r="AA33" s="191"/>
      <c r="AB33" s="191"/>
      <c r="AC33" s="190"/>
      <c r="AD33" s="190"/>
      <c r="AE33" s="13"/>
      <c r="AF33" s="13"/>
      <c r="AG33" s="13"/>
      <c r="AH33" s="13"/>
      <c r="AI33" s="13"/>
      <c r="AJ33" s="13"/>
      <c r="AK33" s="13"/>
      <c r="AL33" s="13"/>
      <c r="AM33" s="13"/>
      <c r="AN33" s="13"/>
      <c r="AO33" s="13"/>
      <c r="AP33" s="11"/>
    </row>
    <row r="34" spans="1:42" ht="13.5" customHeight="1" x14ac:dyDescent="0.2">
      <c r="A34" s="4"/>
      <c r="B34" s="5"/>
      <c r="C34" s="191"/>
      <c r="D34" s="191"/>
      <c r="E34" s="191"/>
      <c r="F34" s="191"/>
      <c r="G34" s="191"/>
      <c r="H34" s="191"/>
      <c r="I34" s="191"/>
      <c r="J34" s="191"/>
      <c r="K34" s="191"/>
      <c r="L34" s="191"/>
      <c r="M34" s="191"/>
      <c r="N34" s="191"/>
      <c r="O34" s="191"/>
      <c r="P34" s="190"/>
      <c r="Q34" s="190"/>
      <c r="R34" s="190"/>
      <c r="S34" s="190"/>
      <c r="T34" s="190"/>
      <c r="U34" s="190"/>
      <c r="V34" s="190"/>
      <c r="W34" s="190"/>
      <c r="X34" s="190"/>
      <c r="Y34" s="190"/>
      <c r="Z34" s="190"/>
      <c r="AA34" s="190"/>
      <c r="AB34" s="190"/>
      <c r="AC34" s="190"/>
      <c r="AD34" s="13"/>
      <c r="AE34" s="13"/>
      <c r="AF34" s="13"/>
      <c r="AG34" s="13"/>
      <c r="AH34" s="13"/>
      <c r="AI34" s="13"/>
      <c r="AJ34" s="13"/>
      <c r="AK34" s="13"/>
      <c r="AL34" s="13"/>
      <c r="AM34" s="13"/>
      <c r="AN34" s="13"/>
      <c r="AO34" s="13"/>
      <c r="AP34" s="6"/>
    </row>
    <row r="35" spans="1:42" ht="13.5" customHeight="1" x14ac:dyDescent="0.2">
      <c r="A35" s="4"/>
      <c r="B35" s="5"/>
      <c r="C35" s="191"/>
      <c r="D35" s="191"/>
      <c r="E35" s="191"/>
      <c r="F35" s="191"/>
      <c r="G35" s="191"/>
      <c r="H35" s="191"/>
      <c r="I35" s="191"/>
      <c r="J35" s="191"/>
      <c r="K35" s="191"/>
      <c r="L35" s="19"/>
      <c r="M35" s="19"/>
      <c r="N35" s="19"/>
      <c r="O35" s="19"/>
      <c r="P35" s="19"/>
      <c r="Q35" s="19"/>
      <c r="R35" s="190"/>
      <c r="S35" s="191"/>
      <c r="T35" s="191"/>
      <c r="U35" s="191"/>
      <c r="V35" s="191"/>
      <c r="W35" s="191"/>
      <c r="X35" s="191"/>
      <c r="Y35" s="19"/>
      <c r="Z35" s="19"/>
      <c r="AA35" s="19"/>
      <c r="AB35" s="19"/>
      <c r="AC35" s="19"/>
      <c r="AD35" s="19"/>
      <c r="AE35" s="13"/>
      <c r="AF35" s="13"/>
      <c r="AG35" s="13"/>
      <c r="AH35" s="13"/>
      <c r="AI35" s="13"/>
      <c r="AJ35" s="13"/>
      <c r="AK35" s="13"/>
      <c r="AL35" s="19"/>
      <c r="AM35" s="13"/>
      <c r="AN35" s="13"/>
      <c r="AO35" s="19"/>
      <c r="AP35" s="6"/>
    </row>
    <row r="36" spans="1:42" ht="17.25" customHeight="1" x14ac:dyDescent="0.2">
      <c r="A36" s="4"/>
      <c r="B36" s="5"/>
      <c r="C36" s="191"/>
      <c r="D36" s="191"/>
      <c r="E36" s="20"/>
      <c r="F36" s="191"/>
      <c r="G36" s="191"/>
      <c r="H36" s="191"/>
      <c r="I36" s="191"/>
      <c r="J36" s="191"/>
      <c r="K36" s="191"/>
      <c r="L36" s="22"/>
      <c r="M36" s="22"/>
      <c r="N36" s="22"/>
      <c r="O36" s="22"/>
      <c r="P36" s="22"/>
      <c r="Q36" s="22"/>
      <c r="R36" s="190"/>
      <c r="S36" s="20"/>
      <c r="T36" s="191"/>
      <c r="U36" s="191"/>
      <c r="V36" s="191"/>
      <c r="W36" s="191"/>
      <c r="X36" s="191"/>
      <c r="Y36" s="23"/>
      <c r="Z36" s="23"/>
      <c r="AA36" s="23"/>
      <c r="AB36" s="23"/>
      <c r="AC36" s="22"/>
      <c r="AD36" s="190"/>
      <c r="AE36" s="13"/>
      <c r="AF36" s="13"/>
      <c r="AG36" s="13"/>
      <c r="AH36" s="13"/>
      <c r="AI36" s="13"/>
      <c r="AJ36" s="24"/>
      <c r="AK36" s="13"/>
      <c r="AL36" s="190"/>
      <c r="AM36" s="24"/>
      <c r="AN36" s="13"/>
      <c r="AO36" s="53"/>
      <c r="AP36" s="6"/>
    </row>
    <row r="37" spans="1:42" ht="17.25" customHeight="1" x14ac:dyDescent="0.2">
      <c r="A37" s="4"/>
      <c r="B37" s="5"/>
      <c r="C37" s="191"/>
      <c r="D37" s="191"/>
      <c r="E37" s="20"/>
      <c r="F37" s="191"/>
      <c r="G37" s="191"/>
      <c r="H37" s="191"/>
      <c r="I37" s="191"/>
      <c r="J37" s="191"/>
      <c r="K37" s="191"/>
      <c r="L37" s="22"/>
      <c r="M37" s="22"/>
      <c r="N37" s="22"/>
      <c r="O37" s="22"/>
      <c r="P37" s="22"/>
      <c r="Q37" s="22"/>
      <c r="R37" s="190"/>
      <c r="S37" s="20"/>
      <c r="T37" s="191"/>
      <c r="U37" s="191"/>
      <c r="V37" s="191"/>
      <c r="W37" s="191"/>
      <c r="X37" s="191"/>
      <c r="Y37" s="23"/>
      <c r="Z37" s="23"/>
      <c r="AA37" s="23"/>
      <c r="AB37" s="23"/>
      <c r="AC37" s="22"/>
      <c r="AD37" s="190"/>
      <c r="AE37" s="13"/>
      <c r="AF37" s="13"/>
      <c r="AG37" s="13"/>
      <c r="AH37" s="13"/>
      <c r="AI37" s="13"/>
      <c r="AJ37" s="24"/>
      <c r="AK37" s="13"/>
      <c r="AL37" s="190"/>
      <c r="AM37" s="24"/>
      <c r="AN37" s="13"/>
      <c r="AO37" s="53"/>
      <c r="AP37" s="6"/>
    </row>
    <row r="38" spans="1:42" ht="13.5" customHeight="1" x14ac:dyDescent="0.2">
      <c r="A38" s="4"/>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6"/>
    </row>
    <row r="39" spans="1:42" ht="13.5" customHeight="1" x14ac:dyDescent="0.2">
      <c r="A39" s="4"/>
      <c r="B39" s="5"/>
      <c r="C39" s="5"/>
      <c r="D39" s="5"/>
      <c r="E39" s="5" t="s">
        <v>66</v>
      </c>
      <c r="F39" s="5"/>
      <c r="G39" s="5"/>
      <c r="H39" s="5"/>
      <c r="I39" s="5"/>
      <c r="J39" s="5"/>
      <c r="K39" s="5"/>
      <c r="L39" s="5"/>
      <c r="M39" s="5"/>
      <c r="N39" s="5"/>
      <c r="O39" s="5"/>
      <c r="P39" s="5"/>
      <c r="Q39" s="5"/>
      <c r="R39" s="5"/>
      <c r="S39" s="5"/>
      <c r="T39" s="5"/>
      <c r="U39" s="5"/>
      <c r="V39" s="5"/>
      <c r="W39" s="5" t="s">
        <v>197</v>
      </c>
      <c r="X39" s="5"/>
      <c r="Y39" s="5"/>
      <c r="Z39" s="5"/>
      <c r="AA39" s="27"/>
      <c r="AB39" s="27"/>
      <c r="AC39" s="27"/>
      <c r="AD39" s="27"/>
      <c r="AE39" s="27"/>
      <c r="AF39" s="27"/>
      <c r="AG39" s="27"/>
      <c r="AH39" s="27"/>
      <c r="AI39" s="27"/>
      <c r="AJ39" s="27"/>
      <c r="AK39" s="27"/>
      <c r="AL39" s="27"/>
      <c r="AM39" s="27"/>
      <c r="AN39" s="27"/>
      <c r="AO39" s="5" t="s">
        <v>60</v>
      </c>
      <c r="AP39" s="6"/>
    </row>
    <row r="40" spans="1:42" ht="13.5" customHeight="1" x14ac:dyDescent="0.2">
      <c r="A40" s="4"/>
      <c r="B40" s="5"/>
      <c r="C40" s="5"/>
      <c r="D40" s="5"/>
      <c r="E40" s="5"/>
      <c r="F40" s="5"/>
      <c r="G40" s="5"/>
      <c r="H40" s="5"/>
      <c r="I40" s="5"/>
      <c r="J40" s="5"/>
      <c r="K40" s="5"/>
      <c r="L40" s="5"/>
      <c r="M40" s="5"/>
      <c r="N40" s="5"/>
      <c r="O40" s="5"/>
      <c r="P40" s="5"/>
      <c r="Q40" s="5"/>
      <c r="R40" s="5"/>
      <c r="S40" s="5"/>
      <c r="T40" s="5"/>
      <c r="U40" s="5"/>
      <c r="V40" s="5"/>
      <c r="W40" s="5"/>
      <c r="X40" s="5"/>
      <c r="Z40" s="5"/>
      <c r="AA40" s="5"/>
      <c r="AB40" s="5"/>
      <c r="AC40" s="189" t="s">
        <v>196</v>
      </c>
      <c r="AD40" s="5"/>
      <c r="AE40" s="50"/>
      <c r="AF40" s="50"/>
      <c r="AG40" s="50"/>
      <c r="AH40" s="50"/>
      <c r="AI40" s="50"/>
      <c r="AJ40" s="50"/>
      <c r="AK40" s="50"/>
      <c r="AL40" s="50"/>
      <c r="AO40" s="5"/>
      <c r="AP40" s="6"/>
    </row>
    <row r="41" spans="1:42" ht="13.5" customHeight="1" x14ac:dyDescent="0.2">
      <c r="A41" s="4"/>
      <c r="B41" s="5"/>
      <c r="C41" s="5"/>
      <c r="D41" s="5"/>
      <c r="E41" s="5"/>
      <c r="F41" s="5"/>
      <c r="G41" s="5"/>
      <c r="H41" s="5"/>
      <c r="I41" s="5"/>
      <c r="J41" s="5"/>
      <c r="K41" s="5"/>
      <c r="L41" s="5"/>
      <c r="M41" s="5"/>
      <c r="N41" s="5"/>
      <c r="O41" s="5"/>
      <c r="P41" s="5"/>
      <c r="Q41" s="5"/>
      <c r="R41" s="5"/>
      <c r="S41" s="5"/>
      <c r="T41" s="5"/>
      <c r="U41" s="5"/>
      <c r="V41" s="5"/>
      <c r="W41" s="5"/>
      <c r="X41" s="5"/>
      <c r="Z41" s="5"/>
      <c r="AA41" s="5"/>
      <c r="AB41" s="5"/>
      <c r="AC41" s="189"/>
      <c r="AD41" s="5"/>
      <c r="AE41" s="50"/>
      <c r="AF41" s="50"/>
      <c r="AG41" s="50"/>
      <c r="AH41" s="50"/>
      <c r="AI41" s="50"/>
      <c r="AJ41" s="50"/>
      <c r="AK41" s="50"/>
      <c r="AL41" s="50"/>
      <c r="AO41" s="5"/>
      <c r="AP41" s="6"/>
    </row>
    <row r="42" spans="1:42" ht="13.5" customHeight="1" x14ac:dyDescent="0.2">
      <c r="A42" s="4"/>
      <c r="B42" s="5"/>
      <c r="C42" s="5"/>
      <c r="D42" s="5"/>
      <c r="E42" s="5"/>
      <c r="F42" s="5"/>
      <c r="G42" s="5"/>
      <c r="H42" s="5"/>
      <c r="I42" s="5"/>
      <c r="J42" s="5"/>
      <c r="K42" s="5"/>
      <c r="L42" s="5"/>
      <c r="M42" s="5"/>
      <c r="N42" s="5"/>
      <c r="O42" s="5"/>
      <c r="P42" s="5"/>
      <c r="Q42" s="5"/>
      <c r="R42" s="5"/>
      <c r="S42" s="5"/>
      <c r="T42" s="5"/>
      <c r="U42" s="5"/>
      <c r="V42" s="5"/>
      <c r="W42" s="5"/>
      <c r="X42" s="5"/>
      <c r="Z42" s="51"/>
      <c r="AA42" s="73" t="s">
        <v>61</v>
      </c>
      <c r="AB42" s="599" t="str">
        <f>IF(COUNT(AO12:AO24)&gt;0,SUMPRODUCT(AO12:AO24,AQ12:AQ24)/SUM(AQ12:AQ24),"")</f>
        <v/>
      </c>
      <c r="AC42" s="599"/>
      <c r="AD42" s="599"/>
      <c r="AE42" s="52"/>
      <c r="AF42" s="52"/>
      <c r="AG42" s="50"/>
      <c r="AH42" s="50"/>
      <c r="AI42" s="50"/>
      <c r="AJ42" s="50"/>
      <c r="AK42" s="50"/>
      <c r="AL42" s="50"/>
      <c r="AO42" s="5"/>
      <c r="AP42" s="6"/>
    </row>
    <row r="43" spans="1:42" ht="13.5" customHeight="1" x14ac:dyDescent="0.2">
      <c r="A43" s="4"/>
      <c r="B43" s="5"/>
      <c r="C43" s="5"/>
      <c r="D43" s="5"/>
      <c r="E43" s="5"/>
      <c r="F43" s="5"/>
      <c r="G43" s="5"/>
      <c r="H43" s="5"/>
      <c r="I43" s="5"/>
      <c r="J43" s="5"/>
      <c r="K43" s="5"/>
      <c r="L43" s="5"/>
      <c r="M43" s="5"/>
      <c r="N43" s="5"/>
      <c r="O43" s="5"/>
      <c r="P43" s="5"/>
      <c r="Q43" s="5"/>
      <c r="R43" s="5"/>
      <c r="S43" s="5"/>
      <c r="T43" s="5"/>
      <c r="U43" s="5"/>
      <c r="V43" s="5"/>
      <c r="W43" s="5"/>
      <c r="X43" s="5"/>
      <c r="Z43" s="5"/>
      <c r="AA43" s="5"/>
      <c r="AB43" s="5"/>
      <c r="AC43" s="189"/>
      <c r="AD43" s="5"/>
      <c r="AE43" s="50"/>
      <c r="AF43" s="50"/>
      <c r="AG43" s="50"/>
      <c r="AH43" s="50"/>
      <c r="AI43" s="50"/>
      <c r="AJ43" s="50"/>
      <c r="AK43" s="50"/>
      <c r="AL43" s="50"/>
      <c r="AO43" s="5"/>
      <c r="AP43" s="6"/>
    </row>
    <row r="44" spans="1:42" ht="13.5" customHeight="1" x14ac:dyDescent="0.2">
      <c r="A44" s="4"/>
      <c r="B44" s="5"/>
      <c r="C44" s="5"/>
      <c r="D44" s="5"/>
      <c r="E44" s="5"/>
      <c r="F44" s="5"/>
      <c r="G44" s="5"/>
      <c r="H44" s="5"/>
      <c r="I44" s="5"/>
      <c r="J44" s="5"/>
      <c r="K44" s="5"/>
      <c r="L44" s="5"/>
      <c r="M44" s="5"/>
      <c r="N44" s="5"/>
      <c r="O44" s="5"/>
      <c r="P44" s="5"/>
      <c r="Q44" s="5"/>
      <c r="R44" s="5"/>
      <c r="S44" s="5"/>
      <c r="T44" s="5"/>
      <c r="U44" s="5"/>
      <c r="V44" s="5"/>
      <c r="W44" s="5"/>
      <c r="X44" s="5"/>
      <c r="Z44" s="5"/>
      <c r="AA44" s="5"/>
      <c r="AB44" s="5"/>
      <c r="AC44" s="189"/>
      <c r="AD44" s="5"/>
      <c r="AE44" s="50"/>
      <c r="AF44" s="50"/>
      <c r="AG44" s="50"/>
      <c r="AH44" s="50"/>
      <c r="AI44" s="50"/>
      <c r="AJ44" s="50"/>
      <c r="AK44" s="50"/>
      <c r="AL44" s="50"/>
      <c r="AO44" s="5"/>
      <c r="AP44" s="6"/>
    </row>
    <row r="45" spans="1:42" ht="13.5" customHeight="1" x14ac:dyDescent="0.2">
      <c r="A45" s="4"/>
      <c r="B45" s="5"/>
      <c r="C45" s="5"/>
      <c r="D45" s="5"/>
      <c r="E45" s="5"/>
      <c r="F45" s="5"/>
      <c r="G45" s="5"/>
      <c r="H45" s="5"/>
      <c r="I45" s="5"/>
      <c r="J45" s="5"/>
      <c r="K45" s="5"/>
      <c r="L45" s="5"/>
      <c r="M45" s="5"/>
      <c r="N45" s="5"/>
      <c r="O45" s="5"/>
      <c r="P45" s="5"/>
      <c r="Q45" s="5"/>
      <c r="R45" s="5"/>
      <c r="S45" s="5"/>
      <c r="T45" s="5"/>
      <c r="U45" s="5"/>
      <c r="V45" s="5"/>
      <c r="W45" s="5"/>
      <c r="X45" s="5"/>
      <c r="Z45" s="5"/>
      <c r="AA45" s="5"/>
      <c r="AB45" s="5"/>
      <c r="AC45" s="189"/>
      <c r="AD45" s="5"/>
      <c r="AE45" s="50"/>
      <c r="AF45" s="50"/>
      <c r="AG45" s="50"/>
      <c r="AH45" s="50"/>
      <c r="AI45" s="50"/>
      <c r="AJ45" s="50"/>
      <c r="AK45" s="50"/>
      <c r="AL45" s="50"/>
      <c r="AO45" s="5"/>
      <c r="AP45" s="6"/>
    </row>
    <row r="46" spans="1:42" ht="23.25" customHeight="1" x14ac:dyDescent="0.2">
      <c r="A46" s="4"/>
      <c r="B46" s="5"/>
      <c r="C46" s="5"/>
      <c r="D46" s="5"/>
      <c r="E46" s="5"/>
      <c r="F46" s="5"/>
      <c r="G46" s="5"/>
      <c r="H46" s="5"/>
      <c r="I46" s="5"/>
      <c r="J46" s="5"/>
      <c r="K46" s="5"/>
      <c r="L46" s="5"/>
      <c r="M46" s="5"/>
      <c r="N46" s="5"/>
      <c r="O46" s="5"/>
      <c r="P46" s="5"/>
      <c r="Q46" s="5"/>
      <c r="R46" s="5"/>
      <c r="S46" s="5"/>
      <c r="T46" s="5"/>
      <c r="U46" s="5"/>
      <c r="V46" s="5"/>
      <c r="W46" s="5"/>
      <c r="X46" s="5"/>
      <c r="Z46" s="5"/>
      <c r="AA46" s="5"/>
      <c r="AB46" s="5"/>
      <c r="AC46" s="189"/>
      <c r="AD46" s="5"/>
      <c r="AE46" s="50"/>
      <c r="AF46" s="50"/>
      <c r="AG46" s="50"/>
      <c r="AH46" s="50"/>
      <c r="AI46" s="50"/>
      <c r="AJ46" s="50"/>
      <c r="AK46" s="50"/>
      <c r="AL46" s="50"/>
      <c r="AO46" s="5"/>
      <c r="AP46" s="6"/>
    </row>
    <row r="47" spans="1:42" ht="23.25" customHeight="1" x14ac:dyDescent="0.2">
      <c r="A47" s="4"/>
      <c r="B47" s="5"/>
      <c r="C47" s="5"/>
      <c r="D47" s="5"/>
      <c r="E47" s="5"/>
      <c r="F47" s="5"/>
      <c r="G47" s="5"/>
      <c r="H47" s="5"/>
      <c r="I47" s="5"/>
      <c r="J47" s="5"/>
      <c r="K47" s="5"/>
      <c r="L47" s="5"/>
      <c r="M47" s="5"/>
      <c r="N47" s="5"/>
      <c r="O47" s="5"/>
      <c r="P47" s="5"/>
      <c r="Q47" s="5"/>
      <c r="R47" s="5"/>
      <c r="S47" s="5"/>
      <c r="T47" s="5"/>
      <c r="U47" s="5"/>
      <c r="V47" s="5"/>
      <c r="W47" s="5"/>
      <c r="X47" s="5"/>
      <c r="Z47" s="5"/>
      <c r="AA47" s="5"/>
      <c r="AB47" s="5"/>
      <c r="AC47" s="189"/>
      <c r="AD47" s="5"/>
      <c r="AE47" s="50"/>
      <c r="AF47" s="50"/>
      <c r="AG47" s="50"/>
      <c r="AH47" s="50"/>
      <c r="AI47" s="50"/>
      <c r="AJ47" s="50"/>
      <c r="AK47" s="50"/>
      <c r="AL47" s="50"/>
      <c r="AO47" s="5"/>
      <c r="AP47" s="6"/>
    </row>
    <row r="48" spans="1:42" ht="27" customHeight="1" x14ac:dyDescent="0.2">
      <c r="A48" s="4"/>
      <c r="B48" s="5"/>
      <c r="C48" s="5"/>
      <c r="D48" s="5"/>
      <c r="E48" s="5"/>
      <c r="F48" s="5"/>
      <c r="G48" s="5"/>
      <c r="H48" s="5"/>
      <c r="I48" s="5"/>
      <c r="J48" s="5"/>
      <c r="K48" s="5"/>
      <c r="L48" s="5"/>
      <c r="M48" s="5"/>
      <c r="N48" s="5"/>
      <c r="O48" s="5"/>
      <c r="P48" s="5"/>
      <c r="Q48" s="5"/>
      <c r="R48" s="5"/>
      <c r="S48" s="5"/>
      <c r="T48" s="5"/>
      <c r="U48" s="5"/>
      <c r="V48" s="5"/>
      <c r="W48" s="5"/>
      <c r="X48" s="5"/>
      <c r="Z48" s="5"/>
      <c r="AA48" s="5"/>
      <c r="AB48" s="5"/>
      <c r="AC48" s="189"/>
      <c r="AD48" s="5"/>
      <c r="AE48" s="50"/>
      <c r="AF48" s="50"/>
      <c r="AG48" s="50"/>
      <c r="AH48" s="50"/>
      <c r="AI48" s="50"/>
      <c r="AJ48" s="50"/>
      <c r="AK48" s="50"/>
      <c r="AL48" s="50"/>
      <c r="AO48" s="5"/>
      <c r="AP48" s="6"/>
    </row>
    <row r="49" spans="1:43" ht="27" customHeight="1" x14ac:dyDescent="0.2">
      <c r="A49" s="4"/>
      <c r="B49" s="5"/>
      <c r="C49" s="5"/>
      <c r="D49" s="5"/>
      <c r="E49" s="5"/>
      <c r="F49" s="5"/>
      <c r="G49" s="5"/>
      <c r="H49" s="5"/>
      <c r="I49" s="5"/>
      <c r="J49" s="5"/>
      <c r="K49" s="5"/>
      <c r="L49" s="5"/>
      <c r="M49" s="5"/>
      <c r="N49" s="5"/>
      <c r="O49" s="5"/>
      <c r="P49" s="5"/>
      <c r="Q49" s="5"/>
      <c r="R49" s="5"/>
      <c r="S49" s="5"/>
      <c r="T49" s="5"/>
      <c r="U49" s="5"/>
      <c r="V49" s="5"/>
      <c r="W49" s="5"/>
      <c r="X49" s="5"/>
      <c r="Z49" s="5"/>
      <c r="AA49" s="5"/>
      <c r="AB49" s="5"/>
      <c r="AC49" s="189"/>
      <c r="AD49" s="5"/>
      <c r="AE49" s="50"/>
      <c r="AF49" s="50"/>
      <c r="AG49" s="50"/>
      <c r="AH49" s="50"/>
      <c r="AI49" s="50"/>
      <c r="AJ49" s="50"/>
      <c r="AK49" s="50"/>
      <c r="AL49" s="50"/>
      <c r="AO49" s="5"/>
      <c r="AP49" s="6"/>
    </row>
    <row r="50" spans="1:43" ht="13.5" customHeight="1" x14ac:dyDescent="0.2">
      <c r="A50" s="4"/>
      <c r="B50" s="5"/>
      <c r="C50" s="5"/>
      <c r="D50" s="5"/>
      <c r="E50" s="5"/>
      <c r="F50" s="5"/>
      <c r="G50" s="5"/>
      <c r="H50" s="5"/>
      <c r="I50" s="5"/>
      <c r="J50" s="5"/>
      <c r="K50" s="5"/>
      <c r="L50" s="5"/>
      <c r="M50" s="5"/>
      <c r="N50" s="5"/>
      <c r="O50" s="5"/>
      <c r="P50" s="5"/>
      <c r="Q50" s="5"/>
      <c r="R50" s="5"/>
      <c r="S50" s="5"/>
      <c r="T50" s="5"/>
      <c r="U50" s="5"/>
      <c r="V50" s="5"/>
      <c r="W50" s="5"/>
      <c r="X50" s="5"/>
      <c r="Z50" s="5"/>
      <c r="AA50" s="5"/>
      <c r="AB50" s="5"/>
      <c r="AC50" s="189"/>
      <c r="AD50" s="5"/>
      <c r="AE50" s="50"/>
      <c r="AF50" s="50"/>
      <c r="AG50" s="50"/>
      <c r="AH50" s="50"/>
      <c r="AI50" s="50"/>
      <c r="AJ50" s="50"/>
      <c r="AK50" s="50"/>
      <c r="AL50" s="50"/>
      <c r="AO50" s="5"/>
      <c r="AP50" s="6"/>
    </row>
    <row r="51" spans="1:43" ht="13.5" customHeight="1" x14ac:dyDescent="0.2">
      <c r="A51" s="4"/>
      <c r="B51" s="5"/>
      <c r="C51" s="5"/>
      <c r="D51" s="5"/>
      <c r="E51" s="5"/>
      <c r="F51" s="5"/>
      <c r="G51" s="5"/>
      <c r="H51" s="5"/>
      <c r="I51" s="5"/>
      <c r="J51" s="5"/>
      <c r="K51" s="5"/>
      <c r="L51" s="5"/>
      <c r="M51" s="5"/>
      <c r="N51" s="5"/>
      <c r="O51" s="5"/>
      <c r="P51" s="5"/>
      <c r="Q51" s="5"/>
      <c r="R51" s="5"/>
      <c r="S51" s="5"/>
      <c r="T51" s="5"/>
      <c r="U51" s="5"/>
      <c r="V51" s="5"/>
      <c r="W51" s="5"/>
      <c r="X51" s="5"/>
      <c r="Z51" s="5"/>
      <c r="AA51" s="5"/>
      <c r="AB51" s="5"/>
      <c r="AC51" s="189"/>
      <c r="AD51" s="5"/>
      <c r="AE51" s="50"/>
      <c r="AF51" s="50"/>
      <c r="AG51" s="50"/>
      <c r="AH51" s="50"/>
      <c r="AI51" s="50"/>
      <c r="AJ51" s="50"/>
      <c r="AK51" s="50"/>
      <c r="AL51" s="50"/>
      <c r="AO51" s="5"/>
      <c r="AP51" s="6"/>
    </row>
    <row r="52" spans="1:43" ht="13.5" customHeight="1" x14ac:dyDescent="0.2">
      <c r="A52" s="4"/>
      <c r="B52" s="5"/>
      <c r="C52" s="5"/>
      <c r="D52" s="5"/>
      <c r="E52" s="5"/>
      <c r="F52" s="5"/>
      <c r="G52" s="5"/>
      <c r="H52" s="5"/>
      <c r="I52" s="5"/>
      <c r="J52" s="5"/>
      <c r="K52" s="5"/>
      <c r="L52" s="5"/>
      <c r="M52" s="5"/>
      <c r="N52" s="5"/>
      <c r="O52" s="5"/>
      <c r="P52" s="5"/>
      <c r="Q52" s="5"/>
      <c r="R52" s="5"/>
      <c r="S52" s="5"/>
      <c r="T52" s="5"/>
      <c r="U52" s="5"/>
      <c r="V52" s="5"/>
      <c r="W52" s="5"/>
      <c r="X52" s="5"/>
      <c r="Z52" s="5"/>
      <c r="AA52" s="5"/>
      <c r="AB52" s="5"/>
      <c r="AC52" s="189"/>
      <c r="AD52" s="5"/>
      <c r="AE52" s="50"/>
      <c r="AF52" s="50"/>
      <c r="AG52" s="50"/>
      <c r="AH52" s="50"/>
      <c r="AI52" s="50"/>
      <c r="AJ52" s="50"/>
      <c r="AK52" s="50"/>
      <c r="AL52" s="50"/>
      <c r="AO52" s="5"/>
      <c r="AP52" s="6"/>
    </row>
    <row r="53" spans="1:43" ht="13.5" customHeight="1" x14ac:dyDescent="0.2">
      <c r="A53" s="4"/>
      <c r="B53" s="5"/>
      <c r="C53" s="5"/>
      <c r="D53" s="5"/>
      <c r="E53" s="5"/>
      <c r="F53" s="5"/>
      <c r="G53" s="5"/>
      <c r="H53" s="5"/>
      <c r="I53" s="5"/>
      <c r="J53" s="5"/>
      <c r="K53" s="5"/>
      <c r="L53" s="5"/>
      <c r="M53" s="5"/>
      <c r="N53" s="5"/>
      <c r="O53" s="5"/>
      <c r="P53" s="5"/>
      <c r="Q53" s="5"/>
      <c r="R53" s="5"/>
      <c r="S53" s="5"/>
      <c r="T53" s="5"/>
      <c r="U53" s="5"/>
      <c r="V53" s="5"/>
      <c r="W53" s="5"/>
      <c r="X53" s="5"/>
      <c r="Z53" s="5"/>
      <c r="AA53" s="5"/>
      <c r="AB53" s="5"/>
      <c r="AC53" s="189"/>
      <c r="AD53" s="5"/>
      <c r="AE53" s="50"/>
      <c r="AF53" s="50"/>
      <c r="AG53" s="50"/>
      <c r="AH53" s="50"/>
      <c r="AI53" s="50"/>
      <c r="AJ53" s="50"/>
      <c r="AK53" s="50"/>
      <c r="AL53" s="50"/>
      <c r="AO53" s="5"/>
      <c r="AP53" s="6"/>
    </row>
    <row r="54" spans="1:43" ht="13.5" customHeight="1" x14ac:dyDescent="0.2">
      <c r="A54" s="4"/>
      <c r="B54" s="5"/>
      <c r="C54" s="5"/>
      <c r="D54" s="5"/>
      <c r="E54" s="5"/>
      <c r="F54" s="5"/>
      <c r="G54" s="5"/>
      <c r="H54" s="5"/>
      <c r="I54" s="5"/>
      <c r="J54" s="5"/>
      <c r="K54" s="5"/>
      <c r="L54" s="5"/>
      <c r="M54" s="5"/>
      <c r="N54" s="5"/>
      <c r="O54" s="5"/>
      <c r="P54" s="5"/>
      <c r="Q54" s="5"/>
      <c r="R54" s="5"/>
      <c r="S54" s="5"/>
      <c r="T54" s="5"/>
      <c r="U54" s="5"/>
      <c r="V54" s="5"/>
      <c r="W54" s="5"/>
      <c r="X54" s="5"/>
      <c r="Z54" s="5"/>
      <c r="AA54" s="5"/>
      <c r="AB54" s="5"/>
      <c r="AC54" s="189"/>
      <c r="AD54" s="5"/>
      <c r="AE54" s="50"/>
      <c r="AF54" s="50"/>
      <c r="AG54" s="50"/>
      <c r="AH54" s="50"/>
      <c r="AI54" s="50"/>
      <c r="AJ54" s="50"/>
      <c r="AK54" s="50"/>
      <c r="AL54" s="50"/>
      <c r="AO54" s="5"/>
      <c r="AP54" s="6"/>
    </row>
    <row r="55" spans="1:43" ht="13.5" customHeight="1" x14ac:dyDescent="0.2">
      <c r="A55" s="4"/>
      <c r="B55" s="5"/>
      <c r="C55" s="5"/>
      <c r="D55" s="5"/>
      <c r="E55" s="5"/>
      <c r="F55" s="5"/>
      <c r="G55" s="5"/>
      <c r="H55" s="5"/>
      <c r="I55" s="5"/>
      <c r="J55" s="5"/>
      <c r="K55" s="5"/>
      <c r="L55" s="5"/>
      <c r="M55" s="5"/>
      <c r="N55" s="5"/>
      <c r="O55" s="5"/>
      <c r="P55" s="5"/>
      <c r="Q55" s="5"/>
      <c r="R55" s="5"/>
      <c r="S55" s="5"/>
      <c r="T55" s="5"/>
      <c r="U55" s="5"/>
      <c r="V55" s="5"/>
      <c r="W55" s="5"/>
      <c r="X55" s="5"/>
      <c r="Z55" s="5"/>
      <c r="AA55" s="5"/>
      <c r="AB55" s="5"/>
      <c r="AC55" s="189"/>
      <c r="AD55" s="5"/>
      <c r="AE55" s="50"/>
      <c r="AF55" s="50"/>
      <c r="AG55" s="50"/>
      <c r="AH55" s="50"/>
      <c r="AI55" s="50"/>
      <c r="AJ55" s="50"/>
      <c r="AK55" s="50"/>
      <c r="AL55" s="50"/>
      <c r="AO55" s="5"/>
      <c r="AP55" s="6"/>
    </row>
    <row r="56" spans="1:43" ht="13.5" customHeight="1" x14ac:dyDescent="0.2">
      <c r="A56" s="4"/>
      <c r="B56" s="5"/>
      <c r="C56" s="5"/>
      <c r="D56" s="5"/>
      <c r="E56" s="5"/>
      <c r="F56" s="5"/>
      <c r="G56" s="5"/>
      <c r="H56" s="5"/>
      <c r="I56" s="5"/>
      <c r="J56" s="5"/>
      <c r="K56" s="5"/>
      <c r="L56" s="5"/>
      <c r="M56" s="5"/>
      <c r="N56" s="5"/>
      <c r="O56" s="5"/>
      <c r="P56" s="5"/>
      <c r="Q56" s="5"/>
      <c r="R56" s="5"/>
      <c r="S56" s="5"/>
      <c r="T56" s="5"/>
      <c r="U56" s="5"/>
      <c r="V56" s="5"/>
      <c r="W56" s="5"/>
      <c r="X56" s="5"/>
      <c r="Z56" s="5"/>
      <c r="AA56" s="5"/>
      <c r="AB56" s="5"/>
      <c r="AC56" s="189"/>
      <c r="AD56" s="5"/>
      <c r="AE56" s="50"/>
      <c r="AF56" s="50"/>
      <c r="AG56" s="50"/>
      <c r="AH56" s="50"/>
      <c r="AI56" s="50"/>
      <c r="AJ56" s="50"/>
      <c r="AK56" s="50"/>
      <c r="AL56" s="50"/>
      <c r="AO56" s="5"/>
      <c r="AP56" s="6"/>
    </row>
    <row r="57" spans="1:43" ht="17.25" customHeight="1" x14ac:dyDescent="0.15">
      <c r="A57" s="7"/>
      <c r="B57" s="8"/>
      <c r="C57" s="8"/>
      <c r="D57" s="8"/>
      <c r="E57" s="33" t="s">
        <v>294</v>
      </c>
      <c r="F57" s="8"/>
      <c r="G57" s="8"/>
      <c r="H57" s="8"/>
      <c r="I57" s="8"/>
      <c r="J57" s="8"/>
      <c r="K57" s="8"/>
      <c r="L57" s="8"/>
      <c r="M57" s="8"/>
      <c r="N57" s="8"/>
      <c r="O57" s="8"/>
      <c r="P57" s="8"/>
      <c r="Q57" s="8"/>
      <c r="R57" s="8"/>
      <c r="S57" s="8"/>
      <c r="T57" s="8"/>
      <c r="U57" s="8"/>
      <c r="V57" s="8"/>
      <c r="W57" s="8"/>
      <c r="X57" s="8"/>
      <c r="Y57" s="8"/>
      <c r="Z57" s="8"/>
      <c r="AA57" s="8"/>
      <c r="AB57" s="8"/>
      <c r="AC57" s="8"/>
      <c r="AD57" s="8"/>
      <c r="AE57" s="8"/>
      <c r="AF57" s="586"/>
      <c r="AG57" s="586"/>
      <c r="AH57" s="586"/>
      <c r="AI57" s="586"/>
      <c r="AJ57" s="586"/>
      <c r="AK57" s="8"/>
      <c r="AL57" s="8"/>
      <c r="AM57" s="8"/>
      <c r="AN57" s="8"/>
      <c r="AO57" s="8"/>
      <c r="AP57" s="6"/>
      <c r="AQ57" s="4"/>
    </row>
    <row r="58" spans="1:43" ht="13.5" customHeight="1" x14ac:dyDescent="0.2">
      <c r="AP58" s="3"/>
      <c r="AQ58" s="5"/>
    </row>
    <row r="59" spans="1:43" ht="13.5" customHeight="1" x14ac:dyDescent="0.2">
      <c r="AP59" s="5"/>
      <c r="AQ59" s="5"/>
    </row>
    <row r="60" spans="1:43" ht="13.5" customHeight="1" x14ac:dyDescent="0.2">
      <c r="AP60" s="5"/>
      <c r="AQ60" s="5"/>
    </row>
    <row r="61" spans="1:43" s="26" customFormat="1" ht="4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5"/>
      <c r="AQ61" s="25"/>
    </row>
    <row r="62" spans="1:43" ht="13.5" customHeight="1" x14ac:dyDescent="0.2">
      <c r="AP62" s="5"/>
      <c r="AQ62" s="5"/>
    </row>
    <row r="63" spans="1:43" ht="13.5" customHeight="1" x14ac:dyDescent="0.2">
      <c r="AP63" s="5"/>
      <c r="AQ63" s="5"/>
    </row>
    <row r="64" spans="1:43" ht="16.5" customHeight="1" x14ac:dyDescent="0.2">
      <c r="AP64" s="5"/>
      <c r="AQ64" s="5"/>
    </row>
    <row r="65" spans="42:43" ht="13.5" customHeight="1" x14ac:dyDescent="0.2">
      <c r="AP65" s="5"/>
      <c r="AQ65" s="5"/>
    </row>
    <row r="66" spans="42:43" ht="16.5" customHeight="1" x14ac:dyDescent="0.2">
      <c r="AP66" s="5"/>
      <c r="AQ66" s="5"/>
    </row>
    <row r="67" spans="42:43" ht="13.5" customHeight="1" x14ac:dyDescent="0.2">
      <c r="AP67" s="5"/>
      <c r="AQ67" s="5"/>
    </row>
    <row r="68" spans="42:43" ht="16.5" customHeight="1" x14ac:dyDescent="0.2">
      <c r="AP68" s="5"/>
      <c r="AQ68" s="5"/>
    </row>
    <row r="69" spans="42:43" ht="13.5" customHeight="1" x14ac:dyDescent="0.2">
      <c r="AP69" s="5"/>
      <c r="AQ69" s="5"/>
    </row>
    <row r="70" spans="42:43" ht="16.5" customHeight="1" x14ac:dyDescent="0.2">
      <c r="AP70" s="5"/>
      <c r="AQ70" s="5"/>
    </row>
    <row r="71" spans="42:43" ht="13.5" customHeight="1" x14ac:dyDescent="0.2">
      <c r="AP71" s="5"/>
      <c r="AQ71" s="5"/>
    </row>
    <row r="72" spans="42:43" ht="16.5" customHeight="1" x14ac:dyDescent="0.2">
      <c r="AP72" s="5"/>
      <c r="AQ72" s="5"/>
    </row>
    <row r="73" spans="42:43" ht="13.5" customHeight="1" x14ac:dyDescent="0.2">
      <c r="AP73" s="5"/>
      <c r="AQ73" s="5"/>
    </row>
    <row r="74" spans="42:43" ht="16.5" customHeight="1" x14ac:dyDescent="0.2">
      <c r="AP74" s="5"/>
      <c r="AQ74" s="5"/>
    </row>
    <row r="75" spans="42:43" ht="13.5" customHeight="1" x14ac:dyDescent="0.2">
      <c r="AP75" s="5"/>
      <c r="AQ75" s="5"/>
    </row>
    <row r="76" spans="42:43" ht="16.5" customHeight="1" x14ac:dyDescent="0.2">
      <c r="AP76" s="5"/>
      <c r="AQ76" s="5"/>
    </row>
    <row r="77" spans="42:43" ht="13.5" customHeight="1" x14ac:dyDescent="0.2">
      <c r="AP77" s="5"/>
      <c r="AQ77" s="5"/>
    </row>
    <row r="78" spans="42:43" ht="16.5" customHeight="1" x14ac:dyDescent="0.2">
      <c r="AP78" s="5"/>
      <c r="AQ78" s="5"/>
    </row>
    <row r="79" spans="42:43" ht="13.5" customHeight="1" x14ac:dyDescent="0.2">
      <c r="AP79" s="5"/>
      <c r="AQ79" s="5"/>
    </row>
    <row r="80" spans="42:43" ht="16.5" customHeight="1" x14ac:dyDescent="0.2">
      <c r="AP80" s="5"/>
      <c r="AQ80" s="5"/>
    </row>
    <row r="81" spans="42:43" ht="13.5" customHeight="1" x14ac:dyDescent="0.2">
      <c r="AP81" s="5"/>
      <c r="AQ81" s="5"/>
    </row>
    <row r="82" spans="42:43" ht="16.5" customHeight="1" x14ac:dyDescent="0.2">
      <c r="AP82" s="5"/>
      <c r="AQ82" s="5"/>
    </row>
    <row r="83" spans="42:43" ht="13.5" customHeight="1" x14ac:dyDescent="0.2">
      <c r="AP83" s="5"/>
      <c r="AQ83" s="5"/>
    </row>
    <row r="84" spans="42:43" ht="13.5" customHeight="1" x14ac:dyDescent="0.2">
      <c r="AP84" s="5"/>
      <c r="AQ84" s="5"/>
    </row>
    <row r="85" spans="42:43" ht="13.5" customHeight="1" x14ac:dyDescent="0.2">
      <c r="AP85" s="5"/>
      <c r="AQ85" s="5"/>
    </row>
    <row r="86" spans="42:43" ht="13.5" customHeight="1" x14ac:dyDescent="0.2">
      <c r="AP86" s="5"/>
      <c r="AQ86" s="5"/>
    </row>
    <row r="87" spans="42:43" ht="5.25" customHeight="1" x14ac:dyDescent="0.2">
      <c r="AP87" s="5"/>
      <c r="AQ87" s="5"/>
    </row>
    <row r="88" spans="42:43" ht="19.5" customHeight="1" x14ac:dyDescent="0.2">
      <c r="AP88" s="5"/>
      <c r="AQ88" s="5"/>
    </row>
    <row r="89" spans="42:43" ht="13.5" customHeight="1" x14ac:dyDescent="0.2">
      <c r="AP89" s="5"/>
      <c r="AQ89" s="5"/>
    </row>
    <row r="90" spans="42:43" ht="13.5" customHeight="1" x14ac:dyDescent="0.2">
      <c r="AP90" s="190"/>
      <c r="AQ90" s="5"/>
    </row>
    <row r="91" spans="42:43" ht="18.75" customHeight="1" x14ac:dyDescent="0.2">
      <c r="AP91" s="5"/>
      <c r="AQ91" s="5"/>
    </row>
    <row r="92" spans="42:43" ht="13.5" customHeight="1" x14ac:dyDescent="0.2">
      <c r="AP92" s="5"/>
      <c r="AQ92" s="5"/>
    </row>
    <row r="93" spans="42:43" ht="13.5" customHeight="1" x14ac:dyDescent="0.2">
      <c r="AP93" s="5"/>
      <c r="AQ93" s="5"/>
    </row>
    <row r="94" spans="42:43" ht="13.5" customHeight="1" x14ac:dyDescent="0.2">
      <c r="AP94" s="5"/>
      <c r="AQ94" s="5"/>
    </row>
    <row r="95" spans="42:43" ht="13.5" customHeight="1" x14ac:dyDescent="0.2">
      <c r="AP95" s="5"/>
      <c r="AQ95" s="5"/>
    </row>
    <row r="96" spans="42:43" ht="13.5" customHeight="1" x14ac:dyDescent="0.2">
      <c r="AP96" s="5"/>
      <c r="AQ96" s="5"/>
    </row>
    <row r="97" spans="42:43" ht="5.25" customHeight="1" x14ac:dyDescent="0.2">
      <c r="AP97" s="5"/>
      <c r="AQ97" s="5"/>
    </row>
    <row r="98" spans="42:43" ht="13.5" customHeight="1" x14ac:dyDescent="0.2">
      <c r="AP98" s="5"/>
      <c r="AQ98" s="5"/>
    </row>
    <row r="99" spans="42:43" ht="13.5" customHeight="1" x14ac:dyDescent="0.2">
      <c r="AP99" s="5"/>
      <c r="AQ99" s="5"/>
    </row>
    <row r="100" spans="42:43" ht="16.5" customHeight="1" x14ac:dyDescent="0.2">
      <c r="AP100" s="5"/>
      <c r="AQ100" s="5"/>
    </row>
    <row r="101" spans="42:43" ht="13.5" customHeight="1" x14ac:dyDescent="0.2">
      <c r="AP101" s="5"/>
      <c r="AQ101" s="5"/>
    </row>
    <row r="102" spans="42:43" ht="30.75" customHeight="1" x14ac:dyDescent="0.2">
      <c r="AP102" s="5"/>
      <c r="AQ102" s="5"/>
    </row>
    <row r="103" spans="42:43" ht="13.5" customHeight="1" x14ac:dyDescent="0.2"/>
    <row r="104" spans="42:43" ht="13.5" customHeight="1" x14ac:dyDescent="0.2"/>
    <row r="105" spans="42:43" ht="13.5" customHeight="1" x14ac:dyDescent="0.2"/>
    <row r="106" spans="42:43" ht="13.5" customHeight="1" x14ac:dyDescent="0.2"/>
    <row r="107" spans="42:43" ht="13.5" customHeight="1" x14ac:dyDescent="0.2"/>
    <row r="108" spans="42:43" ht="13.5" customHeight="1" x14ac:dyDescent="0.2"/>
    <row r="109" spans="42:43" ht="13.5" customHeight="1" x14ac:dyDescent="0.2"/>
    <row r="110" spans="42:43" ht="13.5" customHeight="1" x14ac:dyDescent="0.2"/>
    <row r="111" spans="42:43" ht="13.5" customHeight="1" x14ac:dyDescent="0.2"/>
    <row r="112" spans="42:43" ht="13.5" customHeight="1" x14ac:dyDescent="0.2"/>
    <row r="113" ht="13.5" customHeight="1" x14ac:dyDescent="0.2"/>
    <row r="114" ht="13.5" customHeight="1" x14ac:dyDescent="0.2"/>
    <row r="115" ht="13.5" customHeight="1" x14ac:dyDescent="0.2"/>
    <row r="116" ht="13.5" customHeight="1" x14ac:dyDescent="0.2"/>
  </sheetData>
  <sheetProtection algorithmName="SHA-512" hashValue="ChHjlNGOnPP3mUGN2MJz8ua6Un4mr5fCB+kZxp03oj1dTrT3ksoowBBoE+5d5axPvadMrCtg0BEgbKDqDuet/A==" saltValue="SuWUgKSMUal16+8Unpxxlw==" spinCount="100000" sheet="1" formatCells="0"/>
  <mergeCells count="12">
    <mergeCell ref="AF57:AJ57"/>
    <mergeCell ref="A1:AP1"/>
    <mergeCell ref="A2:AP2"/>
    <mergeCell ref="AE5:AO5"/>
    <mergeCell ref="AE6:AP6"/>
    <mergeCell ref="AA5:AD5"/>
    <mergeCell ref="B6:E6"/>
    <mergeCell ref="B5:E5"/>
    <mergeCell ref="AB6:AD6"/>
    <mergeCell ref="F6:AA6"/>
    <mergeCell ref="F5:Y5"/>
    <mergeCell ref="AB42:AD42"/>
  </mergeCells>
  <pageMargins left="0.25" right="0.25" top="0.75" bottom="0.75" header="0.3" footer="0.3"/>
  <pageSetup scale="82" orientation="portrait" r:id="rId1"/>
  <headerFooter>
    <oddFooter xml:space="preserve">&amp;LISO-006-FO&amp;CRev: D
&amp;"Arial,Italic"Copies must be verified for current revision.&amp;RDate: 03/24/2020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17">
    <pageSetUpPr fitToPage="1"/>
  </sheetPr>
  <dimension ref="A1:AM44"/>
  <sheetViews>
    <sheetView zoomScale="110" zoomScaleNormal="110" workbookViewId="0">
      <selection activeCell="B11" sqref="B11:AE42"/>
    </sheetView>
  </sheetViews>
  <sheetFormatPr defaultRowHeight="12.75" x14ac:dyDescent="0.2"/>
  <cols>
    <col min="1" max="1" width="1.42578125" style="236" customWidth="1"/>
    <col min="2" max="5" width="3.140625" style="236" customWidth="1"/>
    <col min="6" max="6" width="4.85546875" style="236" customWidth="1"/>
    <col min="7" max="21" width="3.140625" style="236" customWidth="1"/>
    <col min="22" max="22" width="4.140625" style="236" customWidth="1"/>
    <col min="23" max="31" width="3.140625" style="236" customWidth="1"/>
    <col min="32" max="32" width="1.5703125" style="236" customWidth="1"/>
    <col min="33" max="16384" width="9.140625" style="236"/>
  </cols>
  <sheetData>
    <row r="1" spans="1:39" ht="27.75" customHeight="1" x14ac:dyDescent="0.2">
      <c r="A1" s="233"/>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5"/>
    </row>
    <row r="2" spans="1:39" ht="26.25" customHeight="1" x14ac:dyDescent="0.2">
      <c r="A2" s="237"/>
      <c r="B2" s="610" t="s">
        <v>219</v>
      </c>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238"/>
    </row>
    <row r="3" spans="1:39" ht="22.5" x14ac:dyDescent="0.2">
      <c r="A3" s="239"/>
      <c r="B3" s="527"/>
      <c r="C3" s="527"/>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238"/>
    </row>
    <row r="4" spans="1:39" ht="15.75" x14ac:dyDescent="0.2">
      <c r="A4" s="237"/>
      <c r="B4" s="240"/>
      <c r="C4" s="240"/>
      <c r="D4" s="240"/>
      <c r="E4" s="240"/>
      <c r="F4" s="240"/>
      <c r="G4" s="240"/>
      <c r="H4" s="240"/>
      <c r="I4" s="240"/>
      <c r="J4" s="240"/>
      <c r="K4" s="240"/>
      <c r="L4" s="240"/>
      <c r="M4" s="240"/>
      <c r="N4" s="240"/>
      <c r="O4" s="240"/>
      <c r="P4" s="241"/>
      <c r="Q4" s="241"/>
      <c r="R4" s="241"/>
      <c r="S4" s="241"/>
      <c r="T4" s="241"/>
      <c r="U4" s="241"/>
      <c r="V4" s="241"/>
      <c r="W4" s="241"/>
      <c r="X4" s="241"/>
      <c r="Y4" s="241"/>
      <c r="Z4" s="241"/>
      <c r="AA4" s="241"/>
      <c r="AB4" s="241"/>
      <c r="AC4" s="241"/>
      <c r="AD4" s="241"/>
      <c r="AE4" s="241"/>
      <c r="AF4" s="238"/>
    </row>
    <row r="5" spans="1:39" ht="14.25" x14ac:dyDescent="0.2">
      <c r="A5" s="512" t="s">
        <v>26</v>
      </c>
      <c r="B5" s="513"/>
      <c r="C5" s="513"/>
      <c r="D5" s="513"/>
      <c r="E5" s="612" t="str">
        <f>IF(Cover!C10="","",Cover!C10)</f>
        <v/>
      </c>
      <c r="F5" s="612"/>
      <c r="G5" s="612"/>
      <c r="H5" s="612"/>
      <c r="I5" s="612"/>
      <c r="J5" s="612"/>
      <c r="K5" s="612"/>
      <c r="L5" s="612"/>
      <c r="M5" s="612"/>
      <c r="N5" s="612"/>
      <c r="O5" s="612"/>
      <c r="P5" s="612"/>
      <c r="Q5" s="609" t="s">
        <v>85</v>
      </c>
      <c r="R5" s="609"/>
      <c r="S5" s="609"/>
      <c r="T5" s="609"/>
      <c r="U5" s="612" t="str">
        <f>IF(Cover!C13="","",Cover!C13)</f>
        <v/>
      </c>
      <c r="V5" s="612"/>
      <c r="W5" s="612"/>
      <c r="X5" s="612"/>
      <c r="Y5" s="612"/>
      <c r="Z5" s="612"/>
      <c r="AA5" s="612"/>
      <c r="AB5" s="612"/>
      <c r="AC5" s="612"/>
      <c r="AD5" s="612"/>
      <c r="AE5" s="612"/>
      <c r="AF5" s="235"/>
      <c r="AG5" s="241"/>
      <c r="AH5" s="241"/>
      <c r="AI5" s="241"/>
      <c r="AJ5" s="241"/>
      <c r="AK5" s="241"/>
      <c r="AL5" s="241"/>
      <c r="AM5" s="238"/>
    </row>
    <row r="6" spans="1:39" ht="14.25" x14ac:dyDescent="0.2">
      <c r="A6" s="510" t="s">
        <v>64</v>
      </c>
      <c r="B6" s="511"/>
      <c r="C6" s="511"/>
      <c r="D6" s="511"/>
      <c r="E6" s="616" t="str">
        <f>IF(Cover!C4="","",Cover!C4)</f>
        <v>qww</v>
      </c>
      <c r="F6" s="616"/>
      <c r="G6" s="616"/>
      <c r="H6" s="616"/>
      <c r="I6" s="616"/>
      <c r="J6" s="616"/>
      <c r="K6" s="616"/>
      <c r="L6" s="616"/>
      <c r="M6" s="616"/>
      <c r="N6" s="616"/>
      <c r="O6" s="616"/>
      <c r="P6" s="616"/>
      <c r="Q6" s="616"/>
      <c r="R6" s="616"/>
      <c r="S6" s="616"/>
      <c r="T6" s="615" t="s">
        <v>27</v>
      </c>
      <c r="U6" s="615"/>
      <c r="V6" s="613" t="str">
        <f>IF(Cover!C5="","",Cover!C5)</f>
        <v/>
      </c>
      <c r="W6" s="613"/>
      <c r="X6" s="613"/>
      <c r="Y6" s="613"/>
      <c r="Z6" s="613"/>
      <c r="AA6" s="613"/>
      <c r="AB6" s="613"/>
      <c r="AC6" s="613"/>
      <c r="AD6" s="613"/>
      <c r="AE6" s="613"/>
      <c r="AF6" s="614"/>
      <c r="AG6" s="241"/>
      <c r="AH6" s="241"/>
      <c r="AI6" s="241"/>
      <c r="AJ6" s="241"/>
      <c r="AK6" s="241"/>
      <c r="AL6" s="241"/>
      <c r="AM6" s="238"/>
    </row>
    <row r="7" spans="1:39" x14ac:dyDescent="0.2">
      <c r="A7" s="237"/>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38"/>
    </row>
    <row r="8" spans="1:39" s="245" customFormat="1" ht="15" x14ac:dyDescent="0.2">
      <c r="A8" s="243"/>
      <c r="B8" s="529" t="s">
        <v>181</v>
      </c>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244"/>
    </row>
    <row r="9" spans="1:39" s="245" customFormat="1" ht="15" x14ac:dyDescent="0.2">
      <c r="A9" s="243"/>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44"/>
    </row>
    <row r="10" spans="1:39" s="245" customFormat="1" ht="21" customHeight="1" x14ac:dyDescent="0.2">
      <c r="A10" s="243"/>
      <c r="B10" s="600" t="s">
        <v>182</v>
      </c>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2"/>
      <c r="AF10" s="244"/>
    </row>
    <row r="11" spans="1:39" s="245" customFormat="1" ht="21" customHeight="1" x14ac:dyDescent="0.2">
      <c r="A11" s="243"/>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5"/>
      <c r="AF11" s="244"/>
    </row>
    <row r="12" spans="1:39" s="245" customFormat="1" ht="21" customHeight="1" x14ac:dyDescent="0.2">
      <c r="A12" s="243"/>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5"/>
      <c r="AF12" s="244"/>
    </row>
    <row r="13" spans="1:39" s="245" customFormat="1" ht="21" customHeight="1" x14ac:dyDescent="0.2">
      <c r="A13" s="243"/>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5"/>
      <c r="AF13" s="244"/>
    </row>
    <row r="14" spans="1:39" s="245" customFormat="1" ht="21" customHeight="1" x14ac:dyDescent="0.2">
      <c r="A14" s="243"/>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5"/>
      <c r="AF14" s="244"/>
    </row>
    <row r="15" spans="1:39" s="245" customFormat="1" ht="21" customHeight="1" x14ac:dyDescent="0.2">
      <c r="A15" s="243"/>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5"/>
      <c r="AF15" s="244"/>
    </row>
    <row r="16" spans="1:39" s="245" customFormat="1" ht="21" customHeight="1" x14ac:dyDescent="0.2">
      <c r="A16" s="243"/>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5"/>
      <c r="AF16" s="244"/>
    </row>
    <row r="17" spans="1:32" s="245" customFormat="1" ht="21" customHeight="1" x14ac:dyDescent="0.2">
      <c r="A17" s="243"/>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5"/>
      <c r="AF17" s="244"/>
    </row>
    <row r="18" spans="1:32" s="245" customFormat="1" ht="21" customHeight="1" x14ac:dyDescent="0.2">
      <c r="A18" s="243"/>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5"/>
      <c r="AF18" s="244"/>
    </row>
    <row r="19" spans="1:32" s="245" customFormat="1" ht="21" customHeight="1" x14ac:dyDescent="0.2">
      <c r="A19" s="243"/>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5"/>
      <c r="AF19" s="244"/>
    </row>
    <row r="20" spans="1:32" s="245" customFormat="1" ht="15" x14ac:dyDescent="0.2">
      <c r="A20" s="243"/>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5"/>
      <c r="AF20" s="244"/>
    </row>
    <row r="21" spans="1:32" s="245" customFormat="1" ht="15" x14ac:dyDescent="0.2">
      <c r="A21" s="243"/>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5"/>
      <c r="AF21" s="244"/>
    </row>
    <row r="22" spans="1:32" s="245" customFormat="1" ht="15" x14ac:dyDescent="0.2">
      <c r="A22" s="243"/>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5"/>
      <c r="AF22" s="244"/>
    </row>
    <row r="23" spans="1:32" s="245" customFormat="1" ht="15" x14ac:dyDescent="0.2">
      <c r="A23" s="243"/>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5"/>
      <c r="AF23" s="244"/>
    </row>
    <row r="24" spans="1:32" s="245" customFormat="1" ht="15" x14ac:dyDescent="0.2">
      <c r="A24" s="243"/>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5"/>
      <c r="AF24" s="244"/>
    </row>
    <row r="25" spans="1:32" s="245" customFormat="1" ht="15" x14ac:dyDescent="0.2">
      <c r="A25" s="243"/>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5"/>
      <c r="AF25" s="244"/>
    </row>
    <row r="26" spans="1:32" s="245" customFormat="1" ht="15" x14ac:dyDescent="0.2">
      <c r="A26" s="243"/>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5"/>
      <c r="AF26" s="244"/>
    </row>
    <row r="27" spans="1:32" s="245" customFormat="1" ht="15" x14ac:dyDescent="0.2">
      <c r="A27" s="243"/>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5"/>
      <c r="AF27" s="244"/>
    </row>
    <row r="28" spans="1:32" s="245" customFormat="1" ht="15" x14ac:dyDescent="0.2">
      <c r="A28" s="243"/>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5"/>
      <c r="AF28" s="244"/>
    </row>
    <row r="29" spans="1:32" s="245" customFormat="1" ht="15" x14ac:dyDescent="0.2">
      <c r="A29" s="243"/>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5"/>
      <c r="AF29" s="244"/>
    </row>
    <row r="30" spans="1:32" s="245" customFormat="1" ht="15" x14ac:dyDescent="0.2">
      <c r="A30" s="243"/>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5"/>
      <c r="AF30" s="244"/>
    </row>
    <row r="31" spans="1:32" s="245" customFormat="1" ht="15" x14ac:dyDescent="0.2">
      <c r="A31" s="243"/>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5"/>
      <c r="AF31" s="244"/>
    </row>
    <row r="32" spans="1:32" s="245" customFormat="1" ht="15" x14ac:dyDescent="0.2">
      <c r="A32" s="243"/>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5"/>
      <c r="AF32" s="244"/>
    </row>
    <row r="33" spans="1:32" s="245" customFormat="1" ht="15" x14ac:dyDescent="0.2">
      <c r="A33" s="243"/>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5"/>
      <c r="AF33" s="244"/>
    </row>
    <row r="34" spans="1:32" s="245" customFormat="1" ht="15" x14ac:dyDescent="0.2">
      <c r="A34" s="243"/>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5"/>
      <c r="AF34" s="244"/>
    </row>
    <row r="35" spans="1:32" s="245" customFormat="1" ht="15" x14ac:dyDescent="0.2">
      <c r="A35" s="243"/>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5"/>
      <c r="AF35" s="244"/>
    </row>
    <row r="36" spans="1:32" s="245" customFormat="1" ht="15" x14ac:dyDescent="0.2">
      <c r="A36" s="243"/>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5"/>
      <c r="AF36" s="244"/>
    </row>
    <row r="37" spans="1:32" s="245" customFormat="1" ht="15" x14ac:dyDescent="0.2">
      <c r="A37" s="243"/>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5"/>
      <c r="AF37" s="244"/>
    </row>
    <row r="38" spans="1:32" s="245" customFormat="1" ht="15" x14ac:dyDescent="0.2">
      <c r="A38" s="243"/>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5"/>
      <c r="AF38" s="244"/>
    </row>
    <row r="39" spans="1:32" s="245" customFormat="1" ht="15" x14ac:dyDescent="0.2">
      <c r="A39" s="243"/>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5"/>
      <c r="AF39" s="244"/>
    </row>
    <row r="40" spans="1:32" s="245" customFormat="1" ht="15" x14ac:dyDescent="0.2">
      <c r="A40" s="243"/>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5"/>
      <c r="AF40" s="244"/>
    </row>
    <row r="41" spans="1:32" s="245" customFormat="1" ht="15" x14ac:dyDescent="0.2">
      <c r="A41" s="243"/>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5"/>
      <c r="AF41" s="244"/>
    </row>
    <row r="42" spans="1:32" s="245" customFormat="1" ht="15" x14ac:dyDescent="0.2">
      <c r="A42" s="243"/>
      <c r="B42" s="606"/>
      <c r="C42" s="607"/>
      <c r="D42" s="607"/>
      <c r="E42" s="607"/>
      <c r="F42" s="607"/>
      <c r="G42" s="607"/>
      <c r="H42" s="607"/>
      <c r="I42" s="607"/>
      <c r="J42" s="607"/>
      <c r="K42" s="607"/>
      <c r="L42" s="607"/>
      <c r="M42" s="607"/>
      <c r="N42" s="607"/>
      <c r="O42" s="607"/>
      <c r="P42" s="607"/>
      <c r="Q42" s="607"/>
      <c r="R42" s="607"/>
      <c r="S42" s="607"/>
      <c r="T42" s="607"/>
      <c r="U42" s="607"/>
      <c r="V42" s="607"/>
      <c r="W42" s="607"/>
      <c r="X42" s="607"/>
      <c r="Y42" s="607"/>
      <c r="Z42" s="607"/>
      <c r="AA42" s="607"/>
      <c r="AB42" s="607"/>
      <c r="AC42" s="607"/>
      <c r="AD42" s="607"/>
      <c r="AE42" s="608"/>
      <c r="AF42" s="244"/>
    </row>
    <row r="43" spans="1:32" s="245" customFormat="1" ht="15" x14ac:dyDescent="0.2">
      <c r="A43" s="243"/>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44"/>
    </row>
    <row r="44" spans="1:32" x14ac:dyDescent="0.2">
      <c r="A44" s="253"/>
      <c r="B44" s="255" t="s">
        <v>219</v>
      </c>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6"/>
    </row>
  </sheetData>
  <sheetProtection algorithmName="SHA-512" hashValue="kOGtXykLTHar/FvFn+xH3EI68oqtG6Lv5n3/w4mixwEBr2rvwwWsPKDCFHuSbxZuv672/zeZCK3TI7jOBb3A1g==" saltValue="Pkvsta18n+wDk37KdRE3dw==" spinCount="100000" sheet="1" formatCells="0"/>
  <mergeCells count="13">
    <mergeCell ref="B10:AE10"/>
    <mergeCell ref="B11:AE42"/>
    <mergeCell ref="Q5:T5"/>
    <mergeCell ref="B2:AE2"/>
    <mergeCell ref="B3:AE3"/>
    <mergeCell ref="B8:AE8"/>
    <mergeCell ref="E5:P5"/>
    <mergeCell ref="U5:AE5"/>
    <mergeCell ref="A5:D5"/>
    <mergeCell ref="A6:D6"/>
    <mergeCell ref="V6:AF6"/>
    <mergeCell ref="T6:U6"/>
    <mergeCell ref="E6:S6"/>
  </mergeCells>
  <pageMargins left="0.25" right="0.25" top="0.75" bottom="0.75" header="0.3" footer="0.3"/>
  <pageSetup scale="94" orientation="portrait" r:id="rId1"/>
  <headerFooter>
    <oddFooter xml:space="preserve">&amp;LISO-006-FO&amp;CRev: D
&amp;"Arial,Italic"Copies must be verified for current revision. &amp;"Arial,Regular"     &amp;RDate: 03/24/2020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J31"/>
  <sheetViews>
    <sheetView zoomScale="70" zoomScaleNormal="70" zoomScaleSheetLayoutView="65" workbookViewId="0">
      <selection activeCell="C11" sqref="C11:D11"/>
    </sheetView>
  </sheetViews>
  <sheetFormatPr defaultRowHeight="12.75" x14ac:dyDescent="0.2"/>
  <cols>
    <col min="1" max="1" width="7.28515625" style="165" customWidth="1"/>
    <col min="2" max="2" width="61.7109375" style="165" customWidth="1"/>
    <col min="3" max="3" width="21.140625" style="165" customWidth="1"/>
    <col min="4" max="4" width="19.5703125" style="165" customWidth="1"/>
    <col min="5" max="5" width="25.5703125" style="165" customWidth="1"/>
    <col min="6" max="6" width="30" style="165" customWidth="1"/>
    <col min="7" max="7" width="60.28515625" style="165" customWidth="1"/>
    <col min="8" max="8" width="9.140625" style="165"/>
    <col min="9" max="9" width="7.7109375" style="165" customWidth="1"/>
    <col min="10" max="16384" width="9.140625" style="165"/>
  </cols>
  <sheetData>
    <row r="1" spans="1:9" ht="26.25" customHeight="1" x14ac:dyDescent="0.2">
      <c r="A1" s="658"/>
      <c r="B1" s="659"/>
      <c r="C1" s="259" t="s">
        <v>26</v>
      </c>
      <c r="D1" s="666" t="str">
        <f>IF(Cover!C10="","",Cover!C10)</f>
        <v/>
      </c>
      <c r="E1" s="667"/>
      <c r="F1" s="259" t="s">
        <v>67</v>
      </c>
      <c r="G1" s="662"/>
      <c r="H1" s="663"/>
      <c r="I1" s="629" t="s">
        <v>86</v>
      </c>
    </row>
    <row r="2" spans="1:9" ht="26.25" customHeight="1" x14ac:dyDescent="0.2">
      <c r="A2" s="658"/>
      <c r="B2" s="659"/>
      <c r="C2" s="260" t="s">
        <v>85</v>
      </c>
      <c r="D2" s="668" t="str">
        <f>IF(Cover!C13="","",Cover!C13)</f>
        <v/>
      </c>
      <c r="E2" s="669"/>
      <c r="F2" s="260" t="s">
        <v>69</v>
      </c>
      <c r="G2" s="408"/>
      <c r="H2" s="409"/>
      <c r="I2" s="630"/>
    </row>
    <row r="3" spans="1:9" ht="26.25" customHeight="1" x14ac:dyDescent="0.2">
      <c r="A3" s="660"/>
      <c r="B3" s="661"/>
      <c r="C3" s="260" t="s">
        <v>68</v>
      </c>
      <c r="D3" s="668" t="str">
        <f>IF(Cover!H5="","",Cover!H5)</f>
        <v/>
      </c>
      <c r="E3" s="669"/>
      <c r="F3" s="260" t="s">
        <v>70</v>
      </c>
      <c r="G3" s="408"/>
      <c r="H3" s="409"/>
      <c r="I3" s="630"/>
    </row>
    <row r="4" spans="1:9" ht="26.25" customHeight="1" x14ac:dyDescent="0.2">
      <c r="A4" s="658"/>
      <c r="B4" s="659"/>
      <c r="C4" s="260" t="s">
        <v>27</v>
      </c>
      <c r="D4" s="623" t="str">
        <f>IF(Cover!C5="","",Cover!C5)</f>
        <v/>
      </c>
      <c r="E4" s="624"/>
      <c r="F4" s="260" t="s">
        <v>71</v>
      </c>
      <c r="G4" s="664"/>
      <c r="H4" s="665"/>
      <c r="I4" s="630"/>
    </row>
    <row r="5" spans="1:9" ht="26.25" customHeight="1" x14ac:dyDescent="0.2">
      <c r="A5" s="658"/>
      <c r="B5" s="659"/>
      <c r="C5" s="260" t="s">
        <v>109</v>
      </c>
      <c r="D5" s="625"/>
      <c r="E5" s="626"/>
      <c r="F5" s="260" t="s">
        <v>72</v>
      </c>
      <c r="G5" s="175"/>
      <c r="H5" s="192"/>
      <c r="I5" s="630"/>
    </row>
    <row r="6" spans="1:9" ht="33" customHeight="1" thickBot="1" x14ac:dyDescent="0.25">
      <c r="A6" s="261" t="s">
        <v>41</v>
      </c>
      <c r="B6" s="262" t="s">
        <v>73</v>
      </c>
      <c r="C6" s="627" t="s">
        <v>74</v>
      </c>
      <c r="D6" s="628"/>
      <c r="E6" s="262" t="s">
        <v>75</v>
      </c>
      <c r="F6" s="262" t="s">
        <v>76</v>
      </c>
      <c r="G6" s="262" t="s">
        <v>77</v>
      </c>
      <c r="H6" s="263" t="s">
        <v>78</v>
      </c>
      <c r="I6" s="631"/>
    </row>
    <row r="7" spans="1:9" ht="35.25" customHeight="1" x14ac:dyDescent="0.2">
      <c r="A7" s="264">
        <v>1</v>
      </c>
      <c r="B7" s="173"/>
      <c r="C7" s="617"/>
      <c r="D7" s="618"/>
      <c r="E7" s="173"/>
      <c r="F7" s="173"/>
      <c r="G7" s="173"/>
      <c r="H7" s="192"/>
      <c r="I7" s="174"/>
    </row>
    <row r="8" spans="1:9" ht="35.25" customHeight="1" x14ac:dyDescent="0.2">
      <c r="A8" s="264">
        <v>2</v>
      </c>
      <c r="B8" s="173"/>
      <c r="C8" s="617"/>
      <c r="D8" s="618"/>
      <c r="E8" s="173"/>
      <c r="F8" s="173"/>
      <c r="G8" s="173"/>
      <c r="H8" s="192"/>
      <c r="I8" s="174"/>
    </row>
    <row r="9" spans="1:9" ht="35.25" customHeight="1" x14ac:dyDescent="0.2">
      <c r="A9" s="264">
        <v>3</v>
      </c>
      <c r="B9" s="173"/>
      <c r="C9" s="617"/>
      <c r="D9" s="618"/>
      <c r="E9" s="173"/>
      <c r="F9" s="173"/>
      <c r="G9" s="173"/>
      <c r="H9" s="192"/>
      <c r="I9" s="174"/>
    </row>
    <row r="10" spans="1:9" ht="35.25" customHeight="1" x14ac:dyDescent="0.2">
      <c r="A10" s="264">
        <v>4</v>
      </c>
      <c r="B10" s="173"/>
      <c r="C10" s="617"/>
      <c r="D10" s="618"/>
      <c r="E10" s="173"/>
      <c r="F10" s="173"/>
      <c r="G10" s="173"/>
      <c r="H10" s="192"/>
      <c r="I10" s="174"/>
    </row>
    <row r="11" spans="1:9" ht="35.25" customHeight="1" x14ac:dyDescent="0.2">
      <c r="A11" s="264">
        <v>5</v>
      </c>
      <c r="B11" s="173"/>
      <c r="C11" s="617"/>
      <c r="D11" s="618"/>
      <c r="E11" s="173"/>
      <c r="F11" s="173"/>
      <c r="G11" s="173"/>
      <c r="H11" s="192"/>
      <c r="I11" s="174"/>
    </row>
    <row r="12" spans="1:9" ht="35.25" customHeight="1" x14ac:dyDescent="0.2">
      <c r="A12" s="264">
        <v>6</v>
      </c>
      <c r="B12" s="173"/>
      <c r="C12" s="617"/>
      <c r="D12" s="618"/>
      <c r="E12" s="173"/>
      <c r="F12" s="173"/>
      <c r="G12" s="173"/>
      <c r="H12" s="192"/>
      <c r="I12" s="174"/>
    </row>
    <row r="13" spans="1:9" ht="35.25" customHeight="1" x14ac:dyDescent="0.2">
      <c r="A13" s="264">
        <v>7</v>
      </c>
      <c r="B13" s="173"/>
      <c r="C13" s="617"/>
      <c r="D13" s="618"/>
      <c r="E13" s="173"/>
      <c r="F13" s="173"/>
      <c r="G13" s="173"/>
      <c r="H13" s="192"/>
      <c r="I13" s="174"/>
    </row>
    <row r="14" spans="1:9" ht="35.25" customHeight="1" x14ac:dyDescent="0.2">
      <c r="A14" s="264">
        <v>8</v>
      </c>
      <c r="B14" s="173"/>
      <c r="C14" s="617"/>
      <c r="D14" s="618"/>
      <c r="E14" s="173"/>
      <c r="F14" s="173"/>
      <c r="G14" s="173"/>
      <c r="H14" s="192"/>
      <c r="I14" s="174"/>
    </row>
    <row r="15" spans="1:9" ht="35.25" customHeight="1" x14ac:dyDescent="0.2">
      <c r="A15" s="264">
        <v>9</v>
      </c>
      <c r="B15" s="173"/>
      <c r="C15" s="617"/>
      <c r="D15" s="618"/>
      <c r="E15" s="173"/>
      <c r="F15" s="173"/>
      <c r="G15" s="173"/>
      <c r="H15" s="192"/>
      <c r="I15" s="174"/>
    </row>
    <row r="16" spans="1:9" ht="35.25" customHeight="1" x14ac:dyDescent="0.2">
      <c r="A16" s="264">
        <v>10</v>
      </c>
      <c r="B16" s="173"/>
      <c r="C16" s="617"/>
      <c r="D16" s="618"/>
      <c r="E16" s="173"/>
      <c r="F16" s="173"/>
      <c r="G16" s="173"/>
      <c r="H16" s="192"/>
      <c r="I16" s="174"/>
    </row>
    <row r="17" spans="1:10" ht="35.25" customHeight="1" x14ac:dyDescent="0.2">
      <c r="A17" s="264">
        <v>11</v>
      </c>
      <c r="B17" s="173"/>
      <c r="C17" s="617"/>
      <c r="D17" s="618"/>
      <c r="E17" s="173"/>
      <c r="F17" s="173"/>
      <c r="G17" s="173"/>
      <c r="H17" s="192"/>
      <c r="I17" s="174"/>
    </row>
    <row r="18" spans="1:10" ht="35.25" customHeight="1" x14ac:dyDescent="0.2">
      <c r="A18" s="264">
        <v>12</v>
      </c>
      <c r="B18" s="173"/>
      <c r="C18" s="617"/>
      <c r="D18" s="618"/>
      <c r="E18" s="173"/>
      <c r="F18" s="173"/>
      <c r="G18" s="173"/>
      <c r="H18" s="192"/>
      <c r="I18" s="174"/>
    </row>
    <row r="19" spans="1:10" ht="35.25" customHeight="1" x14ac:dyDescent="0.2">
      <c r="A19" s="264">
        <v>13</v>
      </c>
      <c r="B19" s="173"/>
      <c r="C19" s="617"/>
      <c r="D19" s="618"/>
      <c r="E19" s="173"/>
      <c r="F19" s="173"/>
      <c r="G19" s="173"/>
      <c r="H19" s="192"/>
      <c r="I19" s="174"/>
    </row>
    <row r="20" spans="1:10" ht="35.25" customHeight="1" x14ac:dyDescent="0.2">
      <c r="A20" s="264">
        <v>14</v>
      </c>
      <c r="B20" s="173"/>
      <c r="C20" s="617"/>
      <c r="D20" s="618"/>
      <c r="E20" s="173"/>
      <c r="F20" s="173"/>
      <c r="G20" s="173"/>
      <c r="H20" s="192"/>
      <c r="I20" s="174"/>
    </row>
    <row r="21" spans="1:10" ht="35.25" customHeight="1" thickBot="1" x14ac:dyDescent="0.25">
      <c r="A21" s="265">
        <v>15</v>
      </c>
      <c r="B21" s="185"/>
      <c r="C21" s="619"/>
      <c r="D21" s="620"/>
      <c r="E21" s="185"/>
      <c r="F21" s="185"/>
      <c r="G21" s="185"/>
      <c r="H21" s="192"/>
      <c r="I21" s="174"/>
    </row>
    <row r="22" spans="1:10" ht="32.25" customHeight="1" x14ac:dyDescent="0.2">
      <c r="A22" s="646" t="s">
        <v>87</v>
      </c>
      <c r="B22" s="647"/>
      <c r="C22" s="176" t="s">
        <v>79</v>
      </c>
      <c r="D22" s="621"/>
      <c r="E22" s="622"/>
      <c r="F22" s="176" t="s">
        <v>80</v>
      </c>
      <c r="G22" s="648"/>
      <c r="H22" s="649"/>
      <c r="I22" s="650"/>
    </row>
    <row r="23" spans="1:10" ht="32.25" customHeight="1" thickBot="1" x14ac:dyDescent="0.25">
      <c r="A23" s="651" t="s">
        <v>81</v>
      </c>
      <c r="B23" s="652"/>
      <c r="C23" s="653"/>
      <c r="D23" s="654"/>
      <c r="E23" s="655"/>
      <c r="F23" s="266" t="s">
        <v>68</v>
      </c>
      <c r="G23" s="656"/>
      <c r="H23" s="656"/>
      <c r="I23" s="657"/>
    </row>
    <row r="24" spans="1:10" ht="16.5" customHeight="1" x14ac:dyDescent="0.2">
      <c r="A24" s="632" t="s">
        <v>82</v>
      </c>
      <c r="B24" s="633"/>
      <c r="C24" s="633"/>
      <c r="D24" s="633"/>
      <c r="E24" s="633"/>
      <c r="F24" s="633"/>
      <c r="G24" s="633"/>
      <c r="H24" s="633"/>
      <c r="I24" s="634"/>
    </row>
    <row r="25" spans="1:10" ht="22.5" customHeight="1" x14ac:dyDescent="0.2">
      <c r="A25" s="635"/>
      <c r="B25" s="636"/>
      <c r="C25" s="636"/>
      <c r="D25" s="636"/>
      <c r="E25" s="636"/>
      <c r="F25" s="636"/>
      <c r="G25" s="636"/>
      <c r="H25" s="636"/>
      <c r="I25" s="637"/>
    </row>
    <row r="26" spans="1:10" ht="22.5" customHeight="1" x14ac:dyDescent="0.2">
      <c r="A26" s="638"/>
      <c r="B26" s="639"/>
      <c r="C26" s="639"/>
      <c r="D26" s="639"/>
      <c r="E26" s="639"/>
      <c r="F26" s="639"/>
      <c r="G26" s="639"/>
      <c r="H26" s="639"/>
      <c r="I26" s="640"/>
    </row>
    <row r="27" spans="1:10" ht="22.5" customHeight="1" x14ac:dyDescent="0.2">
      <c r="A27" s="638"/>
      <c r="B27" s="639"/>
      <c r="C27" s="639"/>
      <c r="D27" s="639"/>
      <c r="E27" s="639"/>
      <c r="F27" s="639"/>
      <c r="G27" s="639"/>
      <c r="H27" s="639"/>
      <c r="I27" s="640"/>
    </row>
    <row r="28" spans="1:10" ht="22.5" customHeight="1" x14ac:dyDescent="0.2">
      <c r="A28" s="638"/>
      <c r="B28" s="639"/>
      <c r="C28" s="641"/>
      <c r="D28" s="641"/>
      <c r="E28" s="641"/>
      <c r="F28" s="641"/>
      <c r="G28" s="641"/>
      <c r="H28" s="641"/>
      <c r="I28" s="642"/>
      <c r="J28" s="177"/>
    </row>
    <row r="29" spans="1:10" ht="22.5" customHeight="1" x14ac:dyDescent="0.2">
      <c r="A29" s="638"/>
      <c r="B29" s="639"/>
      <c r="C29" s="639"/>
      <c r="D29" s="639"/>
      <c r="E29" s="639"/>
      <c r="F29" s="639"/>
      <c r="G29" s="639"/>
      <c r="H29" s="639"/>
      <c r="I29" s="640"/>
    </row>
    <row r="30" spans="1:10" ht="22.5" customHeight="1" x14ac:dyDescent="0.2">
      <c r="A30" s="638"/>
      <c r="B30" s="639"/>
      <c r="C30" s="639"/>
      <c r="D30" s="639"/>
      <c r="E30" s="639"/>
      <c r="F30" s="639"/>
      <c r="G30" s="639"/>
      <c r="H30" s="639"/>
      <c r="I30" s="640"/>
    </row>
    <row r="31" spans="1:10" ht="22.5" customHeight="1" thickBot="1" x14ac:dyDescent="0.25">
      <c r="A31" s="643"/>
      <c r="B31" s="644"/>
      <c r="C31" s="644"/>
      <c r="D31" s="644"/>
      <c r="E31" s="644"/>
      <c r="F31" s="644"/>
      <c r="G31" s="644"/>
      <c r="H31" s="644"/>
      <c r="I31" s="645"/>
    </row>
  </sheetData>
  <sheetProtection algorithmName="SHA-512" hashValue="cA7c9zDBmTm+UxvwWVYUXuYp2+1I3lGAzBOsuC9axICemX55SAYgYk7QPOaCwgmQ27HbMiPHsFEadMYxP5gvYg==" saltValue="w/8Y09zLmCcDtNwRPRjPow==" spinCount="100000" sheet="1" formatCells="0" selectLockedCells="1"/>
  <mergeCells count="35">
    <mergeCell ref="I1:I6"/>
    <mergeCell ref="A24:I24"/>
    <mergeCell ref="A25:I31"/>
    <mergeCell ref="A22:B22"/>
    <mergeCell ref="G22:I22"/>
    <mergeCell ref="A23:B23"/>
    <mergeCell ref="C23:E23"/>
    <mergeCell ref="G23:I23"/>
    <mergeCell ref="A1:B5"/>
    <mergeCell ref="G1:H1"/>
    <mergeCell ref="G2:H2"/>
    <mergeCell ref="G3:H3"/>
    <mergeCell ref="G4:H4"/>
    <mergeCell ref="D1:E1"/>
    <mergeCell ref="D2:E2"/>
    <mergeCell ref="D3:E3"/>
    <mergeCell ref="D4:E4"/>
    <mergeCell ref="D5:E5"/>
    <mergeCell ref="C6:D6"/>
    <mergeCell ref="C7:D7"/>
    <mergeCell ref="C8:D8"/>
    <mergeCell ref="C9:D9"/>
    <mergeCell ref="C10:D10"/>
    <mergeCell ref="C11:D11"/>
    <mergeCell ref="C12:D12"/>
    <mergeCell ref="C13:D13"/>
    <mergeCell ref="C14:D14"/>
    <mergeCell ref="C15:D15"/>
    <mergeCell ref="C21:D21"/>
    <mergeCell ref="D22:E22"/>
    <mergeCell ref="C16:D16"/>
    <mergeCell ref="C17:D17"/>
    <mergeCell ref="C18:D18"/>
    <mergeCell ref="C19:D19"/>
    <mergeCell ref="C20:D20"/>
  </mergeCells>
  <conditionalFormatting sqref="H7:H21">
    <cfRule type="cellIs" dxfId="71" priority="7" operator="equal">
      <formula>"OK"</formula>
    </cfRule>
  </conditionalFormatting>
  <conditionalFormatting sqref="I7:I21">
    <cfRule type="cellIs" dxfId="70" priority="4" operator="equal">
      <formula>"N"</formula>
    </cfRule>
    <cfRule type="cellIs" dxfId="69" priority="5" operator="equal">
      <formula>"Y"</formula>
    </cfRule>
    <cfRule type="cellIs" dxfId="68" priority="6" operator="equal">
      <formula>"Y"</formula>
    </cfRule>
  </conditionalFormatting>
  <conditionalFormatting sqref="H8:H21">
    <cfRule type="cellIs" dxfId="67" priority="2" operator="equal">
      <formula>"NG"</formula>
    </cfRule>
    <cfRule type="cellIs" dxfId="66" priority="3" operator="equal">
      <formula>"OK"</formula>
    </cfRule>
  </conditionalFormatting>
  <conditionalFormatting sqref="H7:H21">
    <cfRule type="cellIs" dxfId="65" priority="1" operator="equal">
      <formula>"NG"</formula>
    </cfRule>
  </conditionalFormatting>
  <printOptions horizontalCentered="1"/>
  <pageMargins left="0.25" right="0.25" top="0.75" bottom="0.75" header="0.3" footer="0.3"/>
  <pageSetup scale="54" orientation="landscape" r:id="rId1"/>
  <headerFooter>
    <oddFooter xml:space="preserve">&amp;LISO-006-FO&amp;CRev: D
&amp;"Arial,Italic"Copies must be verified for current revision&amp;"Arial,Regular".&amp;RDate: 03/24/2020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documentManagement>
    <Description0 xmlns="2048c6e4-801c-4c4a-8d4d-70580a9b08d1" xsi:nil="true"/>
    <Update xmlns="2048c6e4-801c-4c4a-8d4d-70580a9b08d1" xsi:nil="true"/>
    <Issue_x0020_Status xmlns="2048c6e4-801c-4c4a-8d4d-70580a9b08d1" xsi:nil="true"/>
    <Pirority xmlns="2048c6e4-801c-4c4a-8d4d-70580a9b08d1">(1) High</Pirority>
    <Supplier_x0020_Name xmlns="2048c6e4-801c-4c4a-8d4d-70580a9b08d1" xsi:nil="true"/>
    <Catagory xmlns="2048c6e4-801c-4c4a-8d4d-70580a9b08d1">(1) Powertrain</Catagory>
    <Assigned_x0020_to0 xmlns="2048c6e4-801c-4c4a-8d4d-70580a9b08d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3E89E477BDEC648A93965F6719D0BFB" ma:contentTypeVersion="3" ma:contentTypeDescription="Create a new document." ma:contentTypeScope="" ma:versionID="3ce30aa56a12156a659551adfc7b7b49">
  <xsd:schema xmlns:xsd="http://www.w3.org/2001/XMLSchema" xmlns:xs="http://www.w3.org/2001/XMLSchema" xmlns:p="http://schemas.microsoft.com/office/2006/metadata/properties" xmlns:ns2="2048c6e4-801c-4c4a-8d4d-70580a9b08d1" targetNamespace="http://schemas.microsoft.com/office/2006/metadata/properties" ma:root="true" ma:fieldsID="ff88dc2fa2162a95f7496c0da198b3c6" ns2:_="">
    <xsd:import namespace="2048c6e4-801c-4c4a-8d4d-70580a9b08d1"/>
    <xsd:element name="properties">
      <xsd:complexType>
        <xsd:sequence>
          <xsd:element name="documentManagement">
            <xsd:complexType>
              <xsd:all>
                <xsd:element ref="ns2:Assigned_x0020_to0" minOccurs="0"/>
                <xsd:element ref="ns2:Issue_x0020_Status" minOccurs="0"/>
                <xsd:element ref="ns2:Pirority" minOccurs="0"/>
                <xsd:element ref="ns2:Description0" minOccurs="0"/>
                <xsd:element ref="ns2:Catagory" minOccurs="0"/>
                <xsd:element ref="ns2:Update" minOccurs="0"/>
                <xsd:element ref="ns2:Supplier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8c6e4-801c-4c4a-8d4d-70580a9b08d1" elementFormDefault="qualified">
    <xsd:import namespace="http://schemas.microsoft.com/office/2006/documentManagement/types"/>
    <xsd:import namespace="http://schemas.microsoft.com/office/infopath/2007/PartnerControls"/>
    <xsd:element name="Assigned_x0020_to0" ma:index="8" nillable="true" ma:displayName="Assigned to" ma:description="Responsible individual to update information in file" ma:internalName="Assigned_x0020_to0">
      <xsd:simpleType>
        <xsd:restriction base="dms:Text">
          <xsd:maxLength value="60"/>
        </xsd:restriction>
      </xsd:simpleType>
    </xsd:element>
    <xsd:element name="Issue_x0020_Status" ma:index="9" nillable="true" ma:displayName="Issue Status" ma:description="Active or Closed" ma:internalName="Issue_x0020_Status" ma:readOnly="false">
      <xsd:simpleType>
        <xsd:restriction base="dms:Text">
          <xsd:maxLength value="12"/>
        </xsd:restriction>
      </xsd:simpleType>
    </xsd:element>
    <xsd:element name="Pirority" ma:index="10" nillable="true" ma:displayName="Pirority" ma:default="(1) High" ma:description="list priority of item" ma:format="Dropdown" ma:internalName="Pirority" ma:readOnly="false">
      <xsd:simpleType>
        <xsd:restriction base="dms:Choice">
          <xsd:enumeration value="(1) High"/>
          <xsd:enumeration value="(2) Normal"/>
        </xsd:restriction>
      </xsd:simpleType>
    </xsd:element>
    <xsd:element name="Description0" ma:index="11" nillable="true" ma:displayName="Description" ma:description="Describe problem or task" ma:internalName="Description0" ma:readOnly="false">
      <xsd:simpleType>
        <xsd:restriction base="dms:Note">
          <xsd:maxLength value="255"/>
        </xsd:restriction>
      </xsd:simpleType>
    </xsd:element>
    <xsd:element name="Catagory" ma:index="12" nillable="true" ma:displayName="Catagory" ma:default="(1) Powertrain" ma:description="What vehicle system is affected" ma:format="RadioButtons" ma:internalName="Catagory" ma:readOnly="false">
      <xsd:simpleType>
        <xsd:restriction base="dms:Choice">
          <xsd:enumeration value="(1) Powertrain"/>
          <xsd:enumeration value="(2) Body/Electrical"/>
          <xsd:enumeration value="(3) Chassis"/>
        </xsd:restriction>
      </xsd:simpleType>
    </xsd:element>
    <xsd:element name="Update" ma:index="13" nillable="true" ma:displayName="Update" ma:description="List status of issue by date" ma:internalName="Update" ma:readOnly="false">
      <xsd:simpleType>
        <xsd:restriction base="dms:Note">
          <xsd:maxLength value="255"/>
        </xsd:restriction>
      </xsd:simpleType>
    </xsd:element>
    <xsd:element name="Supplier_x0020_Name" ma:index="14" nillable="true" ma:displayName="Supplier Name" ma:internalName="Supplier_x0020_Nam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D8F676-3A08-4FC6-8EE9-0E5F0039E0FE}">
  <ds:schemaRefs>
    <ds:schemaRef ds:uri="http://schemas.microsoft.com/sharepoint/v3/contenttype/forms"/>
  </ds:schemaRefs>
</ds:datastoreItem>
</file>

<file path=customXml/itemProps2.xml><?xml version="1.0" encoding="utf-8"?>
<ds:datastoreItem xmlns:ds="http://schemas.openxmlformats.org/officeDocument/2006/customXml" ds:itemID="{438EC1CD-3B14-4053-820D-3F76AA2B6C47}">
  <ds:schemaRefs>
    <ds:schemaRef ds:uri="http://schemas.microsoft.com/PowerBIAddIn"/>
  </ds:schemaRefs>
</ds:datastoreItem>
</file>

<file path=customXml/itemProps3.xml><?xml version="1.0" encoding="utf-8"?>
<ds:datastoreItem xmlns:ds="http://schemas.openxmlformats.org/officeDocument/2006/customXml" ds:itemID="{A0309EB7-7931-468F-AA1A-89C3F746C3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048c6e4-801c-4c4a-8d4d-70580a9b08d1"/>
    <ds:schemaRef ds:uri="http://www.w3.org/XML/1998/namespace"/>
    <ds:schemaRef ds:uri="http://purl.org/dc/dcmitype/"/>
  </ds:schemaRefs>
</ds:datastoreItem>
</file>

<file path=customXml/itemProps4.xml><?xml version="1.0" encoding="utf-8"?>
<ds:datastoreItem xmlns:ds="http://schemas.openxmlformats.org/officeDocument/2006/customXml" ds:itemID="{24CEBBBB-3791-4F24-979E-AF6E9BF2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8c6e4-801c-4c4a-8d4d-70580a9b0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Cover</vt:lpstr>
      <vt:lpstr>Open-Closing meeting</vt:lpstr>
      <vt:lpstr>Pre-Audit</vt:lpstr>
      <vt:lpstr>Scoring </vt:lpstr>
      <vt:lpstr>B Rep.</vt:lpstr>
      <vt:lpstr>C Rep.</vt:lpstr>
      <vt:lpstr> Audit Notes</vt:lpstr>
      <vt:lpstr>Product Audit </vt:lpstr>
      <vt:lpstr>DCP Question Summary</vt:lpstr>
      <vt:lpstr>Dynamic CP Audit</vt:lpstr>
      <vt:lpstr>CA Request</vt:lpstr>
      <vt:lpstr>Revision History</vt:lpstr>
      <vt:lpstr>CA Request Example</vt:lpstr>
      <vt:lpstr>' Audit Notes'!Print_Area</vt:lpstr>
      <vt:lpstr>'B Rep.'!Print_Area</vt:lpstr>
      <vt:lpstr>'C Rep.'!Print_Area</vt:lpstr>
      <vt:lpstr>'CA Request'!Print_Area</vt:lpstr>
      <vt:lpstr>'DCP Question Summary'!Print_Area</vt:lpstr>
      <vt:lpstr>'Dynamic CP Audit'!Print_Area</vt:lpstr>
      <vt:lpstr>Instructions!Print_Area</vt:lpstr>
      <vt:lpstr>'Open-Closing meeting'!Print_Area</vt:lpstr>
      <vt:lpstr>'Pre-Audit'!Print_Area</vt:lpstr>
      <vt:lpstr>'Product Audit '!Print_Area</vt:lpstr>
      <vt:lpstr>'Scoring '!Print_Area</vt:lpstr>
      <vt:lpstr>'Dynamic CP Audit'!Print_Titles</vt:lpstr>
      <vt:lpstr>'Product Audit '!Print_Titles</vt:lpstr>
    </vt:vector>
  </TitlesOfParts>
  <Company>International Truck and Engine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Navistar Dynamic Control Plan Audit (DCPA)</dc:title>
  <dc:creator>u00q240</dc:creator>
  <cp:lastModifiedBy>Desktop Engineering</cp:lastModifiedBy>
  <cp:lastPrinted>2020-03-25T12:04:57Z</cp:lastPrinted>
  <dcterms:created xsi:type="dcterms:W3CDTF">2008-06-13T14:19:57Z</dcterms:created>
  <dcterms:modified xsi:type="dcterms:W3CDTF">2020-07-30T18:41:33Z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0x010100A3E89E477BDEC648A93965F6719D0BFB</vt:lpwstr>
  </property>
  <property fmtid="{D5CDD505-2E9C-101B-9397-08002B2CF9AE}" pid="3" name="MSIP_Label_96fb4583-ff20-4ccb-8f54-d4c958806955_Enabled">
    <vt:lpwstr>True</vt:lpwstr>
  </property>
  <property fmtid="{D5CDD505-2E9C-101B-9397-08002B2CF9AE}" pid="4" name="MSIP_Label_96fb4583-ff20-4ccb-8f54-d4c958806955_SiteId">
    <vt:lpwstr>b5a920d6-7d3c-44fe-baad-4ffed6b8774d</vt:lpwstr>
  </property>
  <property fmtid="{D5CDD505-2E9C-101B-9397-08002B2CF9AE}" pid="5" name="MSIP_Label_96fb4583-ff20-4ccb-8f54-d4c958806955_Owner">
    <vt:lpwstr>Steve.Branson@Navistar.com</vt:lpwstr>
  </property>
  <property fmtid="{D5CDD505-2E9C-101B-9397-08002B2CF9AE}" pid="6" name="MSIP_Label_96fb4583-ff20-4ccb-8f54-d4c958806955_SetDate">
    <vt:lpwstr>2020-01-25T02:27:46.9312629Z</vt:lpwstr>
  </property>
  <property fmtid="{D5CDD505-2E9C-101B-9397-08002B2CF9AE}" pid="7" name="MSIP_Label_96fb4583-ff20-4ccb-8f54-d4c958806955_Name">
    <vt:lpwstr>Public</vt:lpwstr>
  </property>
  <property fmtid="{D5CDD505-2E9C-101B-9397-08002B2CF9AE}" pid="8" name="MSIP_Label_96fb4583-ff20-4ccb-8f54-d4c958806955_Application">
    <vt:lpwstr>Microsoft Azure Information Protection</vt:lpwstr>
  </property>
  <property fmtid="{D5CDD505-2E9C-101B-9397-08002B2CF9AE}" pid="9" name="MSIP_Label_96fb4583-ff20-4ccb-8f54-d4c958806955_Extended_MSFT_Method">
    <vt:lpwstr>Automatic</vt:lpwstr>
  </property>
  <property fmtid="{D5CDD505-2E9C-101B-9397-08002B2CF9AE}" pid="10" name="Sensitivity">
    <vt:lpwstr>Public</vt:lpwstr>
  </property>
</Properties>
</file>